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00\"/>
    </mc:Choice>
  </mc:AlternateContent>
  <bookViews>
    <workbookView xWindow="0" yWindow="0" windowWidth="28800" windowHeight="12435"/>
  </bookViews>
  <sheets>
    <sheet name="Доходы" sheetId="31" r:id="rId1"/>
    <sheet name="Расходы" sheetId="27" r:id="rId2"/>
  </sheets>
  <definedNames>
    <definedName name="_Date_">#REF!</definedName>
    <definedName name="_Otchet_Period_Source__AT_ObjectName">#REF!</definedName>
    <definedName name="_Period_">#REF!</definedName>
    <definedName name="а">#REF!</definedName>
    <definedName name="б">#REF!</definedName>
    <definedName name="д">#REF!</definedName>
    <definedName name="ддж">#REF!</definedName>
    <definedName name="Дох">#REF!</definedName>
    <definedName name="доходы">#REF!</definedName>
    <definedName name="_xlnm.Print_Titles" localSheetId="1">Расходы!$3:$5</definedName>
    <definedName name="Л">#REF!</definedName>
    <definedName name="_xlnm.Print_Area" localSheetId="0">Доходы!#REF!</definedName>
    <definedName name="округ">#REF!</definedName>
    <definedName name="пррнн">#REF!</definedName>
    <definedName name="ю">#REF!</definedName>
    <definedName name="я">#REF!</definedName>
    <definedName name="яя">#REF!</definedName>
  </definedNames>
  <calcPr calcId="152511" fullPrecision="0"/>
</workbook>
</file>

<file path=xl/calcChain.xml><?xml version="1.0" encoding="utf-8"?>
<calcChain xmlns="http://schemas.openxmlformats.org/spreadsheetml/2006/main">
  <c r="I25" i="31" l="1"/>
  <c r="G25" i="31"/>
  <c r="E25" i="31"/>
  <c r="C25" i="31"/>
  <c r="I24" i="31"/>
  <c r="G24" i="31"/>
  <c r="E24" i="31"/>
  <c r="C24" i="31"/>
  <c r="I23" i="31"/>
  <c r="G23" i="31"/>
  <c r="E23" i="31"/>
  <c r="C23" i="31"/>
  <c r="I22" i="31"/>
  <c r="G22" i="31"/>
  <c r="E22" i="31"/>
  <c r="C22" i="31"/>
  <c r="I21" i="31"/>
  <c r="G21" i="31"/>
  <c r="E21" i="31"/>
  <c r="C21" i="31"/>
  <c r="I20" i="31"/>
  <c r="G20" i="31"/>
  <c r="E20" i="31"/>
  <c r="E19" i="31" s="1"/>
  <c r="E18" i="31" s="1"/>
  <c r="C20" i="31"/>
  <c r="C19" i="31" s="1"/>
  <c r="J19" i="31"/>
  <c r="J18" i="31" s="1"/>
  <c r="H19" i="31"/>
  <c r="H18" i="31" s="1"/>
  <c r="F19" i="31"/>
  <c r="D19" i="31"/>
  <c r="B19" i="31"/>
  <c r="F18" i="31"/>
  <c r="D18" i="31"/>
  <c r="B18" i="31"/>
  <c r="B5" i="31" s="1"/>
  <c r="I17" i="31"/>
  <c r="G17" i="31"/>
  <c r="E17" i="31"/>
  <c r="I16" i="31"/>
  <c r="G16" i="31"/>
  <c r="E16" i="31"/>
  <c r="C16" i="31"/>
  <c r="I15" i="31"/>
  <c r="G15" i="31"/>
  <c r="E15" i="31"/>
  <c r="C15" i="31"/>
  <c r="I14" i="31"/>
  <c r="G14" i="31"/>
  <c r="E14" i="31"/>
  <c r="C14" i="31"/>
  <c r="I13" i="31"/>
  <c r="G13" i="31"/>
  <c r="E13" i="31"/>
  <c r="C13" i="31"/>
  <c r="I12" i="31"/>
  <c r="G12" i="31"/>
  <c r="G11" i="31" s="1"/>
  <c r="E12" i="31"/>
  <c r="E11" i="31" s="1"/>
  <c r="C12" i="31"/>
  <c r="J11" i="31"/>
  <c r="H11" i="31"/>
  <c r="F11" i="31"/>
  <c r="D11" i="31"/>
  <c r="B11" i="31"/>
  <c r="I10" i="31"/>
  <c r="G10" i="31"/>
  <c r="E10" i="31"/>
  <c r="C10" i="31"/>
  <c r="I9" i="31"/>
  <c r="G9" i="31"/>
  <c r="E9" i="31"/>
  <c r="C9" i="31"/>
  <c r="I8" i="31"/>
  <c r="G8" i="31"/>
  <c r="E8" i="31"/>
  <c r="C8" i="31"/>
  <c r="C6" i="31" s="1"/>
  <c r="I7" i="31"/>
  <c r="G7" i="31"/>
  <c r="E7" i="31"/>
  <c r="C7" i="31"/>
  <c r="J6" i="31"/>
  <c r="J5" i="31" s="1"/>
  <c r="H6" i="31"/>
  <c r="H5" i="31" s="1"/>
  <c r="F6" i="31"/>
  <c r="F5" i="31" s="1"/>
  <c r="E6" i="31"/>
  <c r="D6" i="31"/>
  <c r="B6" i="31"/>
  <c r="G19" i="31" l="1"/>
  <c r="G18" i="31" s="1"/>
  <c r="G5" i="31" s="1"/>
  <c r="D5" i="31"/>
  <c r="C11" i="31"/>
  <c r="I19" i="31"/>
  <c r="I18" i="31" s="1"/>
  <c r="I5" i="31" s="1"/>
  <c r="I11" i="31"/>
  <c r="G6" i="31"/>
  <c r="I6" i="31"/>
  <c r="C18" i="31"/>
  <c r="E5" i="31"/>
  <c r="E20" i="27"/>
  <c r="G20" i="27"/>
  <c r="I20" i="27"/>
  <c r="K20" i="27"/>
  <c r="E7" i="27"/>
  <c r="G7" i="27"/>
  <c r="I7" i="27"/>
  <c r="K7" i="27"/>
  <c r="C20" i="27"/>
  <c r="C7" i="27"/>
  <c r="H9" i="27"/>
  <c r="H7" i="27" s="1"/>
  <c r="H10" i="27"/>
  <c r="H11" i="27"/>
  <c r="H12" i="27"/>
  <c r="H13" i="27"/>
  <c r="H14" i="27"/>
  <c r="H15" i="27"/>
  <c r="H18" i="27"/>
  <c r="C5" i="31" l="1"/>
  <c r="J8" i="27"/>
  <c r="J9" i="27"/>
  <c r="J10" i="27"/>
  <c r="J11" i="27"/>
  <c r="J12" i="27"/>
  <c r="J13" i="27"/>
  <c r="J14" i="27"/>
  <c r="J15" i="27"/>
  <c r="J17" i="27"/>
  <c r="J18" i="27"/>
  <c r="J19" i="27"/>
  <c r="J21" i="27"/>
  <c r="J22" i="27"/>
  <c r="J23" i="27"/>
  <c r="J24" i="27"/>
  <c r="J26" i="27"/>
  <c r="J27" i="27"/>
  <c r="J28" i="27"/>
  <c r="J29" i="27"/>
  <c r="J30" i="27"/>
  <c r="J31" i="27"/>
  <c r="J33" i="27"/>
  <c r="J34" i="27"/>
  <c r="J35" i="27"/>
  <c r="J36" i="27"/>
  <c r="J38" i="27"/>
  <c r="J40" i="27"/>
  <c r="J41" i="27"/>
  <c r="J42" i="27"/>
  <c r="J43" i="27"/>
  <c r="J45" i="27"/>
  <c r="J46" i="27"/>
  <c r="J48" i="27"/>
  <c r="J49" i="27"/>
  <c r="J50" i="27"/>
  <c r="J51" i="27"/>
  <c r="J53" i="27"/>
  <c r="J54" i="27"/>
  <c r="J56" i="27"/>
  <c r="J58" i="27"/>
  <c r="J60" i="27"/>
  <c r="J61" i="27"/>
  <c r="G59" i="27"/>
  <c r="G57" i="27"/>
  <c r="G55" i="27"/>
  <c r="G52" i="27"/>
  <c r="G47" i="27"/>
  <c r="G44" i="27"/>
  <c r="G39" i="27"/>
  <c r="G37" i="27"/>
  <c r="G32" i="27"/>
  <c r="G25" i="27"/>
  <c r="J7" i="27" l="1"/>
  <c r="J20" i="27"/>
  <c r="H8" i="27"/>
  <c r="H17" i="27"/>
  <c r="H19" i="27"/>
  <c r="H21" i="27"/>
  <c r="H22" i="27"/>
  <c r="H23" i="27"/>
  <c r="H24" i="27"/>
  <c r="H26" i="27"/>
  <c r="H27" i="27"/>
  <c r="H28" i="27"/>
  <c r="H29" i="27"/>
  <c r="H30" i="27"/>
  <c r="H31" i="27"/>
  <c r="H33" i="27"/>
  <c r="H34" i="27"/>
  <c r="H35" i="27"/>
  <c r="H36" i="27"/>
  <c r="H38" i="27"/>
  <c r="H40" i="27"/>
  <c r="H41" i="27"/>
  <c r="H42" i="27"/>
  <c r="H43" i="27"/>
  <c r="H45" i="27"/>
  <c r="H46" i="27"/>
  <c r="H48" i="27"/>
  <c r="H49" i="27"/>
  <c r="H50" i="27"/>
  <c r="H51" i="27"/>
  <c r="H53" i="27"/>
  <c r="H54" i="27"/>
  <c r="H56" i="27"/>
  <c r="H58" i="27"/>
  <c r="H60" i="27"/>
  <c r="H61" i="27"/>
  <c r="F8" i="27"/>
  <c r="F9" i="27"/>
  <c r="F10" i="27"/>
  <c r="F11" i="27"/>
  <c r="F12" i="27"/>
  <c r="F13" i="27"/>
  <c r="F14" i="27"/>
  <c r="F15" i="27"/>
  <c r="F17" i="27"/>
  <c r="F18" i="27"/>
  <c r="F19" i="27"/>
  <c r="F21" i="27"/>
  <c r="F22" i="27"/>
  <c r="F23" i="27"/>
  <c r="F24" i="27"/>
  <c r="F26" i="27"/>
  <c r="F27" i="27"/>
  <c r="F28" i="27"/>
  <c r="F29" i="27"/>
  <c r="F30" i="27"/>
  <c r="F31" i="27"/>
  <c r="F33" i="27"/>
  <c r="F34" i="27"/>
  <c r="F35" i="27"/>
  <c r="F36" i="27"/>
  <c r="F38" i="27"/>
  <c r="F40" i="27"/>
  <c r="F41" i="27"/>
  <c r="F42" i="27"/>
  <c r="F43" i="27"/>
  <c r="F45" i="27"/>
  <c r="F46" i="27"/>
  <c r="F48" i="27"/>
  <c r="F49" i="27"/>
  <c r="F50" i="27"/>
  <c r="F51" i="27"/>
  <c r="F53" i="27"/>
  <c r="F54" i="27"/>
  <c r="F56" i="27"/>
  <c r="F58" i="27"/>
  <c r="F60" i="27"/>
  <c r="F61" i="27"/>
  <c r="D8" i="27"/>
  <c r="D9" i="27"/>
  <c r="D10" i="27"/>
  <c r="D11" i="27"/>
  <c r="D12" i="27"/>
  <c r="D13" i="27"/>
  <c r="D14" i="27"/>
  <c r="D15" i="27"/>
  <c r="D7" i="27" s="1"/>
  <c r="D17" i="27"/>
  <c r="D18" i="27"/>
  <c r="D19" i="27"/>
  <c r="D21" i="27"/>
  <c r="D22" i="27"/>
  <c r="D23" i="27"/>
  <c r="D24" i="27"/>
  <c r="D26" i="27"/>
  <c r="D27" i="27"/>
  <c r="D28" i="27"/>
  <c r="D29" i="27"/>
  <c r="D30" i="27"/>
  <c r="D31" i="27"/>
  <c r="D33" i="27"/>
  <c r="D34" i="27"/>
  <c r="D35" i="27"/>
  <c r="D36" i="27"/>
  <c r="D38" i="27"/>
  <c r="D40" i="27"/>
  <c r="D41" i="27"/>
  <c r="D42" i="27"/>
  <c r="D43" i="27"/>
  <c r="D45" i="27"/>
  <c r="D46" i="27"/>
  <c r="D48" i="27"/>
  <c r="D49" i="27"/>
  <c r="D50" i="27"/>
  <c r="D51" i="27"/>
  <c r="D53" i="27"/>
  <c r="D54" i="27"/>
  <c r="D56" i="27"/>
  <c r="D58" i="27"/>
  <c r="D60" i="27"/>
  <c r="D61" i="27"/>
  <c r="D20" i="27" l="1"/>
  <c r="H20" i="27"/>
  <c r="F7" i="27"/>
  <c r="F20" i="27"/>
  <c r="I16" i="27"/>
  <c r="I25" i="27"/>
  <c r="H25" i="27" s="1"/>
  <c r="I32" i="27"/>
  <c r="H32" i="27" s="1"/>
  <c r="I37" i="27"/>
  <c r="H37" i="27" s="1"/>
  <c r="I39" i="27"/>
  <c r="H39" i="27" s="1"/>
  <c r="I44" i="27"/>
  <c r="H44" i="27" s="1"/>
  <c r="I47" i="27"/>
  <c r="H47" i="27" s="1"/>
  <c r="I52" i="27"/>
  <c r="H52" i="27" s="1"/>
  <c r="I55" i="27"/>
  <c r="H55" i="27" s="1"/>
  <c r="I57" i="27"/>
  <c r="H57" i="27" s="1"/>
  <c r="G16" i="27"/>
  <c r="G6" i="27" s="1"/>
  <c r="G62" i="27" s="1"/>
  <c r="E59" i="27"/>
  <c r="I59" i="27"/>
  <c r="H59" i="27" s="1"/>
  <c r="E57" i="27"/>
  <c r="E55" i="27"/>
  <c r="E52" i="27"/>
  <c r="E47" i="27"/>
  <c r="K47" i="27"/>
  <c r="E44" i="27"/>
  <c r="E39" i="27"/>
  <c r="E37" i="27"/>
  <c r="E32" i="27"/>
  <c r="E25" i="27"/>
  <c r="E16" i="27"/>
  <c r="I6" i="27" l="1"/>
  <c r="I62" i="27" s="1"/>
  <c r="E6" i="27"/>
  <c r="E62" i="27" s="1"/>
  <c r="J47" i="27"/>
  <c r="F25" i="27"/>
  <c r="F52" i="27"/>
  <c r="F37" i="27"/>
  <c r="F57" i="27"/>
  <c r="F16" i="27"/>
  <c r="F39" i="27"/>
  <c r="F47" i="27"/>
  <c r="H16" i="27"/>
  <c r="H6" i="27" s="1"/>
  <c r="H62" i="27" s="1"/>
  <c r="F44" i="27"/>
  <c r="F59" i="27"/>
  <c r="F32" i="27"/>
  <c r="F6" i="27" s="1"/>
  <c r="F62" i="27" s="1"/>
  <c r="F55" i="27"/>
  <c r="C59" i="27" l="1"/>
  <c r="D59" i="27" s="1"/>
  <c r="C57" i="27"/>
  <c r="D57" i="27" s="1"/>
  <c r="C55" i="27"/>
  <c r="D55" i="27" s="1"/>
  <c r="C52" i="27"/>
  <c r="D52" i="27" s="1"/>
  <c r="C47" i="27"/>
  <c r="D47" i="27" s="1"/>
  <c r="C44" i="27"/>
  <c r="D44" i="27" s="1"/>
  <c r="C39" i="27"/>
  <c r="D39" i="27" s="1"/>
  <c r="C37" i="27"/>
  <c r="D37" i="27" s="1"/>
  <c r="C32" i="27"/>
  <c r="D32" i="27" s="1"/>
  <c r="C25" i="27"/>
  <c r="D25" i="27" s="1"/>
  <c r="C16" i="27"/>
  <c r="D16" i="27" l="1"/>
  <c r="D6" i="27" s="1"/>
  <c r="D62" i="27" s="1"/>
  <c r="C6" i="27"/>
  <c r="C62" i="27" s="1"/>
  <c r="K25" i="27"/>
  <c r="J25" i="27" s="1"/>
  <c r="K32" i="27" l="1"/>
  <c r="J32" i="27" s="1"/>
  <c r="K59" i="27" l="1"/>
  <c r="J59" i="27" s="1"/>
  <c r="K57" i="27"/>
  <c r="J57" i="27" s="1"/>
  <c r="K55" i="27"/>
  <c r="J55" i="27" s="1"/>
  <c r="K52" i="27"/>
  <c r="J52" i="27" s="1"/>
  <c r="K44" i="27"/>
  <c r="J44" i="27" s="1"/>
  <c r="K39" i="27"/>
  <c r="J39" i="27" s="1"/>
  <c r="K37" i="27"/>
  <c r="J37" i="27" s="1"/>
  <c r="K16" i="27"/>
  <c r="J16" i="27" l="1"/>
  <c r="J6" i="27" s="1"/>
  <c r="J62" i="27" s="1"/>
  <c r="K6" i="27"/>
  <c r="K62" i="27" s="1"/>
</calcChain>
</file>

<file path=xl/sharedStrings.xml><?xml version="1.0" encoding="utf-8"?>
<sst xmlns="http://schemas.openxmlformats.org/spreadsheetml/2006/main" count="160" uniqueCount="146">
  <si>
    <t>1300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</si>
  <si>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</si>
  <si>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</si>
  <si>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</si>
  <si>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</si>
  <si>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</si>
  <si>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</si>
  <si>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</si>
  <si>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</si>
  <si>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</si>
  <si>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</si>
  <si>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</si>
  <si>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</si>
  <si>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</si>
  <si>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</si>
  <si>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</si>
  <si>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</si>
  <si>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</si>
  <si>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</si>
  <si>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</si>
  <si>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</si>
  <si>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</si>
  <si>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</si>
  <si>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</si>
  <si>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</si>
  <si>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</si>
  <si>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</si>
  <si>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</si>
  <si>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</si>
  <si>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</si>
  <si>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</si>
  <si>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</si>
  <si>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</si>
  <si>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Периодическая печать и издательства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</si>
  <si>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</si>
  <si>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</si>
  <si>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</si>
  <si>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</si>
  <si>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</si>
  <si>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</si>
  <si>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Функционирование Президента Российской Федерации</t>
  </si>
  <si>
    <t xml:space="preserve">0100 </t>
  </si>
  <si>
    <t>0102</t>
  </si>
  <si>
    <t>0103</t>
  </si>
  <si>
    <t xml:space="preserve">0104 </t>
  </si>
  <si>
    <t xml:space="preserve"> 0105 </t>
  </si>
  <si>
    <t xml:space="preserve"> 0106 </t>
  </si>
  <si>
    <t>0111</t>
  </si>
  <si>
    <t xml:space="preserve"> 0200 </t>
  </si>
  <si>
    <t xml:space="preserve"> 0203</t>
  </si>
  <si>
    <t xml:space="preserve"> 0300 </t>
  </si>
  <si>
    <t xml:space="preserve"> 0302</t>
  </si>
  <si>
    <t xml:space="preserve"> 0309</t>
  </si>
  <si>
    <t xml:space="preserve"> 0314</t>
  </si>
  <si>
    <t xml:space="preserve"> 0400 </t>
  </si>
  <si>
    <t xml:space="preserve"> 0401 </t>
  </si>
  <si>
    <t xml:space="preserve">0405 </t>
  </si>
  <si>
    <t xml:space="preserve"> 0408 </t>
  </si>
  <si>
    <t xml:space="preserve"> 0409 </t>
  </si>
  <si>
    <t xml:space="preserve"> 0410 </t>
  </si>
  <si>
    <t xml:space="preserve"> 0412 </t>
  </si>
  <si>
    <t xml:space="preserve"> 0500 </t>
  </si>
  <si>
    <t xml:space="preserve"> 0501</t>
  </si>
  <si>
    <t xml:space="preserve"> 0502 </t>
  </si>
  <si>
    <t xml:space="preserve"> 0505 </t>
  </si>
  <si>
    <t xml:space="preserve"> 0600 </t>
  </si>
  <si>
    <t xml:space="preserve"> 0605 </t>
  </si>
  <si>
    <t xml:space="preserve">0700 </t>
  </si>
  <si>
    <t xml:space="preserve"> 0701 </t>
  </si>
  <si>
    <t xml:space="preserve">0702 </t>
  </si>
  <si>
    <t xml:space="preserve"> 0707 </t>
  </si>
  <si>
    <t xml:space="preserve"> 0709 </t>
  </si>
  <si>
    <t xml:space="preserve"> 0800 </t>
  </si>
  <si>
    <t xml:space="preserve">0801 </t>
  </si>
  <si>
    <t xml:space="preserve"> 1000</t>
  </si>
  <si>
    <t xml:space="preserve"> 1001 </t>
  </si>
  <si>
    <t xml:space="preserve"> 1003 </t>
  </si>
  <si>
    <t xml:space="preserve"> 1004 </t>
  </si>
  <si>
    <t xml:space="preserve"> 1006 </t>
  </si>
  <si>
    <t xml:space="preserve"> 1100 </t>
  </si>
  <si>
    <t xml:space="preserve"> 1102 </t>
  </si>
  <si>
    <t xml:space="preserve"> 1105 </t>
  </si>
  <si>
    <t>0204</t>
  </si>
  <si>
    <t>Мобилизационная подготовка экономики</t>
  </si>
  <si>
    <t>0101</t>
  </si>
  <si>
    <t>0202</t>
  </si>
  <si>
    <t>Модернизация Вооруженных Сил РФ и воинских формирований</t>
  </si>
  <si>
    <t>0113</t>
  </si>
  <si>
    <t>Дорожное хозяйство (дорожные фонды)</t>
  </si>
  <si>
    <t xml:space="preserve">Культура, кинематография </t>
  </si>
  <si>
    <t>0804</t>
  </si>
  <si>
    <t xml:space="preserve">Другие вопросы в области культуры, кинематографии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</si>
  <si>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</si>
  <si>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</si>
  <si>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</si>
  <si>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1200</t>
  </si>
  <si>
    <t>1202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</si>
  <si>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</si>
  <si>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</si>
  <si>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</si>
  <si>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</si>
  <si>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1401</t>
  </si>
  <si>
    <t>1403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</si>
  <si>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</si>
  <si>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</si>
  <si>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0304</t>
  </si>
  <si>
    <t>Органы юстиции</t>
  </si>
  <si>
    <t>2</t>
  </si>
  <si>
    <t>1</t>
  </si>
  <si>
    <t>Наименование показателя</t>
  </si>
  <si>
    <t>Защита населения и территории от чрезвычайных ситуаций природного и техногенного характера, гражданская оборона</t>
  </si>
  <si>
    <t>0503</t>
  </si>
  <si>
    <t>Благоустройство</t>
  </si>
  <si>
    <t>РАСХОДЫ</t>
  </si>
  <si>
    <t>ДОХОДЫ</t>
  </si>
  <si>
    <t>Код</t>
  </si>
  <si>
    <t>дотации</t>
  </si>
  <si>
    <t>субсидии</t>
  </si>
  <si>
    <t>субвенции</t>
  </si>
  <si>
    <t>иные межбюджетные трансферты</t>
  </si>
  <si>
    <t>Результат (Дефицит/ Профицит)</t>
  </si>
  <si>
    <t>Первоначально утверждено решением Думы Белоярского района от 04.12.2015г. № 28</t>
  </si>
  <si>
    <t>Утверждено решением Думы Белоярского района от 02.03.2016г. № 7</t>
  </si>
  <si>
    <t>Утверждено решением Думы Белоярского района от 11.05.2016г. № 23</t>
  </si>
  <si>
    <t>Утверждено решением Думы Белоярского района от 14.09.2016г. № 47</t>
  </si>
  <si>
    <t>Информация о внесенных изменениях в решение о бюджете на 2016 год</t>
  </si>
  <si>
    <t>Утверждено решением Думы Белоярского района от 19.12.2016г. № 78</t>
  </si>
  <si>
    <t>(рублей)</t>
  </si>
  <si>
    <t>Информация о внесенных изменениях в решение о бюджете Белоярского района на 2016 год</t>
  </si>
  <si>
    <t>Налоговые доходы, в том числе:</t>
  </si>
  <si>
    <t>Налог на доходы физических лиц</t>
  </si>
  <si>
    <t>Акцизы</t>
  </si>
  <si>
    <t>Налоги на совокупный доход</t>
  </si>
  <si>
    <t>Государственная пошлина</t>
  </si>
  <si>
    <t>Неналоговые доходы, в том числе:</t>
  </si>
  <si>
    <t>Доходы от использования имущества, находящегося в государственной и муниципальной 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</si>
  <si>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</si>
  <si>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</si>
  <si>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</si>
  <si>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</si>
  <si>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</si>
  <si>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перечисления, в том числе:</t>
  </si>
  <si>
    <t>Безвозмездные поступления от других бюджетов бюджетной системы РФ, в том числе: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</si>
  <si>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</si>
  <si>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</si>
  <si>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Изменения в решение 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</si>
</sst>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>
      <alignment wrapText="1"/>
    </xf>
    <xf numFmtId="49" fontId="10" fillId="0" borderId="4">
      <alignment horizontal="left" vertical="top" wrapText="1"/>
    </xf>
  </cellStyleXfs>
  <cellXfs count="47">
    <xf numFmtId="0" fontId="0" fillId="0" borderId="0" xfId="0"/>
    <xf numFmtId="0" fontId="6" fillId="0" borderId="0" xfId="0" applyFont="1" applyFill="1"/>
    <xf numFmtId="0" fontId="8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/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4" fontId="6" fillId="0" borderId="1" xfId="53" applyNumberFormat="1" applyFont="1" applyFill="1" applyBorder="1" applyAlignment="1">
      <alignment horizontal="center" vertical="center"/>
    </xf>
    <xf numFmtId="4" fontId="7" fillId="0" borderId="1" xfId="53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4" fontId="7" fillId="0" borderId="3" xfId="53" applyNumberFormat="1" applyFont="1" applyFill="1" applyBorder="1" applyAlignment="1">
      <alignment horizontal="center" vertical="center" wrapText="1"/>
    </xf>
    <xf numFmtId="0" fontId="12" fillId="0" borderId="0" xfId="56" applyFont="1">
      <alignment wrapText="1"/>
    </xf>
    <xf numFmtId="49" fontId="11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vertical="center" wrapText="1"/>
    </xf>
    <xf numFmtId="49" fontId="11" fillId="0" borderId="3" xfId="56" applyNumberFormat="1" applyFont="1" applyFill="1" applyBorder="1" applyAlignment="1">
      <alignment wrapText="1"/>
    </xf>
    <xf numFmtId="164" fontId="11" fillId="0" borderId="1" xfId="53" applyNumberFormat="1" applyFont="1" applyFill="1" applyBorder="1" applyAlignment="1">
      <alignment vertical="center" wrapText="1"/>
    </xf>
    <xf numFmtId="49" fontId="12" fillId="0" borderId="3" xfId="56" applyNumberFormat="1" applyFont="1" applyFill="1" applyBorder="1" applyAlignment="1">
      <alignment vertical="top" wrapText="1"/>
    </xf>
    <xf numFmtId="164" fontId="12" fillId="0" borderId="1" xfId="53" applyNumberFormat="1" applyFont="1" applyFill="1" applyBorder="1" applyAlignment="1">
      <alignment vertical="center" wrapText="1"/>
    </xf>
    <xf numFmtId="164" fontId="12" fillId="0" borderId="1" xfId="56" applyNumberFormat="1" applyFont="1" applyBorder="1" applyAlignment="1">
      <alignment vertical="center" wrapText="1"/>
    </xf>
    <xf numFmtId="0" fontId="12" fillId="0" borderId="1" xfId="56" applyFont="1" applyFill="1" applyBorder="1" applyAlignment="1">
      <alignment vertical="top" wrapText="1"/>
    </xf>
    <xf numFmtId="0" fontId="11" fillId="0" borderId="1" xfId="56" applyFont="1" applyFill="1" applyBorder="1" applyAlignment="1">
      <alignment vertical="top" wrapText="1"/>
    </xf>
    <xf numFmtId="164" fontId="12" fillId="0" borderId="0" xfId="56" applyNumberFormat="1" applyFont="1">
      <alignment wrapText="1"/>
    </xf>
    <xf numFmtId="0" fontId="13" fillId="0" borderId="1" xfId="56" applyFont="1" applyFill="1" applyBorder="1" applyAlignment="1">
      <alignment vertical="top" wrapText="1"/>
    </xf>
    <xf numFmtId="164" fontId="13" fillId="0" borderId="1" xfId="53" applyNumberFormat="1" applyFont="1" applyFill="1" applyBorder="1" applyAlignment="1">
      <alignment vertical="center" wrapText="1"/>
    </xf>
    <xf numFmtId="164" fontId="13" fillId="0" borderId="1" xfId="56" applyNumberFormat="1" applyFont="1" applyBorder="1" applyAlignment="1">
      <alignment vertical="center" wrapText="1"/>
    </xf>
    <xf numFmtId="166" fontId="12" fillId="0" borderId="0" xfId="56" applyNumberFormat="1" applyFont="1">
      <alignment wrapText="1"/>
    </xf>
    <xf numFmtId="0" fontId="11" fillId="0" borderId="0" xfId="0" applyFont="1" applyFill="1" applyAlignment="1">
      <alignment horizontal="center" vertical="center"/>
    </xf>
    <xf numFmtId="0" fontId="13" fillId="0" borderId="5" xfId="56" applyFont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58">
    <cellStyle name="Normal" xfId="52"/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30"/>
    <cellStyle name="Обычный 19" xfId="54"/>
    <cellStyle name="Обычный 2" xfId="9"/>
    <cellStyle name="Обычный 2 10" xfId="25"/>
    <cellStyle name="Обычный 2 11" xfId="26"/>
    <cellStyle name="Обычный 2 12" xfId="27"/>
    <cellStyle name="Обычный 2 13" xfId="28"/>
    <cellStyle name="Обычный 2 14" xfId="29"/>
    <cellStyle name="Обычный 2 15" xfId="31"/>
    <cellStyle name="Обычный 2 16" xfId="32"/>
    <cellStyle name="Обычный 2 17" xfId="33"/>
    <cellStyle name="Обычный 2 18" xfId="34"/>
    <cellStyle name="Обычный 2 19" xfId="35"/>
    <cellStyle name="Обычный 2 2" xfId="17"/>
    <cellStyle name="Обычный 2 20" xfId="36"/>
    <cellStyle name="Обычный 2 21" xfId="37"/>
    <cellStyle name="Обычный 2 22" xfId="38"/>
    <cellStyle name="Обычный 2 23" xfId="39"/>
    <cellStyle name="Обычный 2 24" xfId="40"/>
    <cellStyle name="Обычный 2 25" xfId="41"/>
    <cellStyle name="Обычный 2 26" xfId="42"/>
    <cellStyle name="Обычный 2 27" xfId="43"/>
    <cellStyle name="Обычный 2 28" xfId="44"/>
    <cellStyle name="Обычный 2 29" xfId="45"/>
    <cellStyle name="Обычный 2 3" xfId="18"/>
    <cellStyle name="Обычный 2 30" xfId="46"/>
    <cellStyle name="Обычный 2 31" xfId="47"/>
    <cellStyle name="Обычный 2 32" xfId="48"/>
    <cellStyle name="Обычный 2 33" xfId="49"/>
    <cellStyle name="Обычный 2 34" xfId="50"/>
    <cellStyle name="Обычный 2 35" xfId="51"/>
    <cellStyle name="Обычный 2 4" xfId="19"/>
    <cellStyle name="Обычный 2 5" xfId="20"/>
    <cellStyle name="Обычный 2 6" xfId="21"/>
    <cellStyle name="Обычный 2 7" xfId="22"/>
    <cellStyle name="Обычный 2 8" xfId="23"/>
    <cellStyle name="Обычный 2 9" xfId="24"/>
    <cellStyle name="Обычный 20" xfId="55"/>
    <cellStyle name="Обычный 21" xfId="56"/>
    <cellStyle name="Обычный 3" xfId="10"/>
    <cellStyle name="Обычный 4" xfId="11"/>
    <cellStyle name="Обычный 5" xfId="12"/>
    <cellStyle name="Обычный 6" xfId="13"/>
    <cellStyle name="Обычный 7" xfId="14"/>
    <cellStyle name="Обычный 8" xfId="15"/>
    <cellStyle name="Обычный 9" xfId="16"/>
    <cellStyle name="Свойства элементов измерения [печать]" xfId="57"/>
    <cellStyle name="Финансовый" xfId="5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I3" sqref="I3:I4"/>
    </sheetView>
  </sheetViews>
  <sheetFormatPr defaultColWidth="8.85546875" defaultRowHeight="15" x14ac:dyDescent="0.25"/>
  <cols>
    <col min="1" max="1" width="35.85546875" style="21" customWidth="1"/>
    <col min="2" max="2" width="22.28515625" style="21" customWidth="1"/>
    <col min="3" max="3" width="18.28515625" style="21" customWidth="1"/>
    <col min="4" max="4" width="23.42578125" style="21" customWidth="1"/>
    <col min="5" max="5" width="19.7109375" style="21" customWidth="1"/>
    <col min="6" max="6" width="20.28515625" style="21" customWidth="1"/>
    <col min="7" max="7" width="18.42578125" style="21" customWidth="1"/>
    <col min="8" max="8" width="20.28515625" style="21" customWidth="1"/>
    <col min="9" max="9" width="18.5703125" style="21" customWidth="1"/>
    <col min="10" max="10" width="21.140625" style="21" customWidth="1"/>
    <col min="11" max="11" width="8.85546875" style="21"/>
    <col min="12" max="12" width="16" style="21" bestFit="1" customWidth="1"/>
    <col min="13" max="16384" width="8.85546875" style="21"/>
  </cols>
  <sheetData>
    <row r="1" spans="1:12" x14ac:dyDescent="0.25">
      <c r="A1" s="36" t="s">
        <v>128</v>
      </c>
      <c r="B1" s="36"/>
      <c r="C1" s="36"/>
      <c r="D1" s="36"/>
      <c r="E1" s="36"/>
      <c r="F1" s="36"/>
      <c r="G1" s="36"/>
      <c r="H1" s="36"/>
      <c r="I1" s="36"/>
      <c r="J1" s="36"/>
    </row>
    <row r="2" spans="1:12" x14ac:dyDescent="0.25">
      <c r="I2" s="37" t="s">
        <v>127</v>
      </c>
      <c r="J2" s="37"/>
    </row>
    <row r="3" spans="1:12" ht="15" customHeight="1" x14ac:dyDescent="0.25">
      <c r="A3" s="38" t="s">
        <v>109</v>
      </c>
      <c r="B3" s="38" t="s">
        <v>121</v>
      </c>
      <c r="C3" s="38" t="s">
        <v>145</v>
      </c>
      <c r="D3" s="41" t="s">
        <v>122</v>
      </c>
      <c r="E3" s="38" t="s">
        <v>145</v>
      </c>
      <c r="F3" s="41" t="s">
        <v>123</v>
      </c>
      <c r="G3" s="38" t="s">
        <v>145</v>
      </c>
      <c r="H3" s="41" t="s">
        <v>124</v>
      </c>
      <c r="I3" s="38" t="s">
        <v>145</v>
      </c>
      <c r="J3" s="41" t="s">
        <v>126</v>
      </c>
    </row>
    <row r="4" spans="1:12" ht="72" customHeight="1" x14ac:dyDescent="0.25">
      <c r="A4" s="39"/>
      <c r="B4" s="40"/>
      <c r="C4" s="39"/>
      <c r="D4" s="40"/>
      <c r="E4" s="39"/>
      <c r="F4" s="40"/>
      <c r="G4" s="39"/>
      <c r="H4" s="40"/>
      <c r="I4" s="39"/>
      <c r="J4" s="40"/>
    </row>
    <row r="5" spans="1:12" x14ac:dyDescent="0.25">
      <c r="A5" s="22" t="s">
        <v>114</v>
      </c>
      <c r="B5" s="23">
        <f>B6+B11+B18</f>
        <v>2672783900</v>
      </c>
      <c r="C5" s="23">
        <f t="shared" ref="C5:J5" si="0">C6+C11+C18</f>
        <v>-44622871.130000003</v>
      </c>
      <c r="D5" s="23">
        <f t="shared" si="0"/>
        <v>2628161028.8699999</v>
      </c>
      <c r="E5" s="23">
        <f t="shared" si="0"/>
        <v>210201945.08000001</v>
      </c>
      <c r="F5" s="23">
        <f t="shared" si="0"/>
        <v>2838362973.9499998</v>
      </c>
      <c r="G5" s="23">
        <f t="shared" si="0"/>
        <v>230543741.5</v>
      </c>
      <c r="H5" s="23">
        <f t="shared" si="0"/>
        <v>3068906715.4499998</v>
      </c>
      <c r="I5" s="23">
        <f t="shared" si="0"/>
        <v>406199059.27999997</v>
      </c>
      <c r="J5" s="23">
        <f t="shared" si="0"/>
        <v>3475105774.73</v>
      </c>
    </row>
    <row r="6" spans="1:12" x14ac:dyDescent="0.25">
      <c r="A6" s="24" t="s">
        <v>129</v>
      </c>
      <c r="B6" s="25">
        <f>B7+B8+B9+B10</f>
        <v>558144800</v>
      </c>
      <c r="C6" s="25">
        <f t="shared" ref="C6:J6" si="1">C7+C8+C9+C10</f>
        <v>0</v>
      </c>
      <c r="D6" s="25">
        <f t="shared" si="1"/>
        <v>558144800</v>
      </c>
      <c r="E6" s="25">
        <f t="shared" si="1"/>
        <v>5000000</v>
      </c>
      <c r="F6" s="25">
        <f t="shared" si="1"/>
        <v>563144800</v>
      </c>
      <c r="G6" s="25">
        <f t="shared" si="1"/>
        <v>9450000</v>
      </c>
      <c r="H6" s="25">
        <f t="shared" si="1"/>
        <v>572594800</v>
      </c>
      <c r="I6" s="25">
        <f t="shared" si="1"/>
        <v>-9602397</v>
      </c>
      <c r="J6" s="25">
        <f t="shared" si="1"/>
        <v>562992403</v>
      </c>
    </row>
    <row r="7" spans="1:12" x14ac:dyDescent="0.25">
      <c r="A7" s="26" t="s">
        <v>130</v>
      </c>
      <c r="B7" s="27">
        <v>448191000</v>
      </c>
      <c r="C7" s="27">
        <f>D7-B7</f>
        <v>0</v>
      </c>
      <c r="D7" s="27">
        <v>448191000</v>
      </c>
      <c r="E7" s="27">
        <f>F7-D7</f>
        <v>5000000</v>
      </c>
      <c r="F7" s="27">
        <v>453191000</v>
      </c>
      <c r="G7" s="27">
        <f t="shared" ref="G7:G25" si="2">H7-F7</f>
        <v>9450000</v>
      </c>
      <c r="H7" s="27">
        <v>462641000</v>
      </c>
      <c r="I7" s="25">
        <f t="shared" ref="I7:I25" si="3">J7-H7</f>
        <v>-5000000</v>
      </c>
      <c r="J7" s="28">
        <v>457641000</v>
      </c>
    </row>
    <row r="8" spans="1:12" x14ac:dyDescent="0.25">
      <c r="A8" s="29" t="s">
        <v>131</v>
      </c>
      <c r="B8" s="27">
        <v>20583000</v>
      </c>
      <c r="C8" s="27">
        <f t="shared" ref="C8:C10" si="4">D8-B8</f>
        <v>0</v>
      </c>
      <c r="D8" s="27">
        <v>20583000</v>
      </c>
      <c r="E8" s="27">
        <f t="shared" ref="E8:E25" si="5">F8-D8</f>
        <v>0</v>
      </c>
      <c r="F8" s="27">
        <v>20583000</v>
      </c>
      <c r="G8" s="27">
        <f t="shared" si="2"/>
        <v>0</v>
      </c>
      <c r="H8" s="27">
        <v>20583000</v>
      </c>
      <c r="I8" s="25">
        <f t="shared" si="3"/>
        <v>6493470</v>
      </c>
      <c r="J8" s="28">
        <v>27076470</v>
      </c>
    </row>
    <row r="9" spans="1:12" x14ac:dyDescent="0.25">
      <c r="A9" s="29" t="s">
        <v>132</v>
      </c>
      <c r="B9" s="27">
        <v>86783200</v>
      </c>
      <c r="C9" s="27">
        <f t="shared" si="4"/>
        <v>0</v>
      </c>
      <c r="D9" s="27">
        <v>86783200</v>
      </c>
      <c r="E9" s="27">
        <f t="shared" si="5"/>
        <v>0</v>
      </c>
      <c r="F9" s="27">
        <v>86783200</v>
      </c>
      <c r="G9" s="27">
        <f t="shared" si="2"/>
        <v>0</v>
      </c>
      <c r="H9" s="27">
        <v>86783200</v>
      </c>
      <c r="I9" s="25">
        <f t="shared" si="3"/>
        <v>-11320267</v>
      </c>
      <c r="J9" s="28">
        <v>75462933</v>
      </c>
    </row>
    <row r="10" spans="1:12" x14ac:dyDescent="0.25">
      <c r="A10" s="29" t="s">
        <v>133</v>
      </c>
      <c r="B10" s="27">
        <v>2587600</v>
      </c>
      <c r="C10" s="27">
        <f t="shared" si="4"/>
        <v>0</v>
      </c>
      <c r="D10" s="27">
        <v>2587600</v>
      </c>
      <c r="E10" s="27">
        <f t="shared" si="5"/>
        <v>0</v>
      </c>
      <c r="F10" s="27">
        <v>2587600</v>
      </c>
      <c r="G10" s="27">
        <f t="shared" si="2"/>
        <v>0</v>
      </c>
      <c r="H10" s="27">
        <v>2587600</v>
      </c>
      <c r="I10" s="25">
        <f t="shared" si="3"/>
        <v>224400</v>
      </c>
      <c r="J10" s="28">
        <v>2812000</v>
      </c>
    </row>
    <row r="11" spans="1:12" ht="28.5" x14ac:dyDescent="0.25">
      <c r="A11" s="30" t="s">
        <v>134</v>
      </c>
      <c r="B11" s="25">
        <f>SUM(B12:B17)</f>
        <v>58586500</v>
      </c>
      <c r="C11" s="25">
        <f t="shared" ref="C11:J11" si="6">SUM(C12:C17)</f>
        <v>0</v>
      </c>
      <c r="D11" s="25">
        <f t="shared" si="6"/>
        <v>58586500</v>
      </c>
      <c r="E11" s="25">
        <f t="shared" si="6"/>
        <v>54164032.719999999</v>
      </c>
      <c r="F11" s="25">
        <f t="shared" si="6"/>
        <v>112750532.72</v>
      </c>
      <c r="G11" s="25">
        <f t="shared" si="6"/>
        <v>63386990</v>
      </c>
      <c r="H11" s="25">
        <f t="shared" si="6"/>
        <v>176137522.72</v>
      </c>
      <c r="I11" s="25">
        <f t="shared" si="6"/>
        <v>19464015</v>
      </c>
      <c r="J11" s="25">
        <f t="shared" si="6"/>
        <v>195601537.72</v>
      </c>
    </row>
    <row r="12" spans="1:12" ht="45" x14ac:dyDescent="0.25">
      <c r="A12" s="29" t="s">
        <v>135</v>
      </c>
      <c r="B12" s="27">
        <v>30884200</v>
      </c>
      <c r="C12" s="27">
        <f>D12-B12</f>
        <v>0</v>
      </c>
      <c r="D12" s="27">
        <v>30884200</v>
      </c>
      <c r="E12" s="27">
        <f t="shared" si="5"/>
        <v>0</v>
      </c>
      <c r="F12" s="27">
        <v>30884200</v>
      </c>
      <c r="G12" s="27">
        <f t="shared" si="2"/>
        <v>550000</v>
      </c>
      <c r="H12" s="27">
        <v>31434200</v>
      </c>
      <c r="I12" s="25">
        <f t="shared" si="3"/>
        <v>1982800</v>
      </c>
      <c r="J12" s="28">
        <v>33417000</v>
      </c>
      <c r="L12" s="31"/>
    </row>
    <row r="13" spans="1:12" ht="30" x14ac:dyDescent="0.25">
      <c r="A13" s="29" t="s">
        <v>136</v>
      </c>
      <c r="B13" s="27">
        <v>3047200</v>
      </c>
      <c r="C13" s="27">
        <f t="shared" ref="C13:C16" si="7">D13-B13</f>
        <v>0</v>
      </c>
      <c r="D13" s="27">
        <v>3047200</v>
      </c>
      <c r="E13" s="27">
        <f t="shared" si="5"/>
        <v>795176.99</v>
      </c>
      <c r="F13" s="27">
        <v>3842376.99</v>
      </c>
      <c r="G13" s="27">
        <f t="shared" si="2"/>
        <v>5112260</v>
      </c>
      <c r="H13" s="27">
        <v>8954636.9900000002</v>
      </c>
      <c r="I13" s="25">
        <f t="shared" si="3"/>
        <v>3592650</v>
      </c>
      <c r="J13" s="28">
        <v>12547286.99</v>
      </c>
    </row>
    <row r="14" spans="1:12" ht="45" x14ac:dyDescent="0.25">
      <c r="A14" s="29" t="s">
        <v>137</v>
      </c>
      <c r="B14" s="27">
        <v>5229100</v>
      </c>
      <c r="C14" s="27">
        <f t="shared" si="7"/>
        <v>0</v>
      </c>
      <c r="D14" s="27">
        <v>5229100</v>
      </c>
      <c r="E14" s="27">
        <f t="shared" si="5"/>
        <v>49368855.729999997</v>
      </c>
      <c r="F14" s="27">
        <v>54597955.729999997</v>
      </c>
      <c r="G14" s="27">
        <f t="shared" si="2"/>
        <v>45056042</v>
      </c>
      <c r="H14" s="27">
        <v>99653997.730000004</v>
      </c>
      <c r="I14" s="25">
        <f t="shared" si="3"/>
        <v>5461900</v>
      </c>
      <c r="J14" s="28">
        <v>105115897.73</v>
      </c>
      <c r="L14" s="31"/>
    </row>
    <row r="15" spans="1:12" ht="30" x14ac:dyDescent="0.25">
      <c r="A15" s="29" t="s">
        <v>138</v>
      </c>
      <c r="B15" s="27">
        <v>14050000</v>
      </c>
      <c r="C15" s="27">
        <f t="shared" si="7"/>
        <v>0</v>
      </c>
      <c r="D15" s="27">
        <v>14050000</v>
      </c>
      <c r="E15" s="27">
        <f t="shared" si="5"/>
        <v>4000000</v>
      </c>
      <c r="F15" s="27">
        <v>18050000</v>
      </c>
      <c r="G15" s="27">
        <f t="shared" si="2"/>
        <v>11590000</v>
      </c>
      <c r="H15" s="27">
        <v>29640000</v>
      </c>
      <c r="I15" s="25">
        <f t="shared" si="3"/>
        <v>9015000</v>
      </c>
      <c r="J15" s="28">
        <v>38655000</v>
      </c>
    </row>
    <row r="16" spans="1:12" ht="30" x14ac:dyDescent="0.25">
      <c r="A16" s="29" t="s">
        <v>139</v>
      </c>
      <c r="B16" s="27">
        <v>5376000</v>
      </c>
      <c r="C16" s="27">
        <f t="shared" si="7"/>
        <v>0</v>
      </c>
      <c r="D16" s="27">
        <v>5376000</v>
      </c>
      <c r="E16" s="27">
        <f t="shared" si="5"/>
        <v>0</v>
      </c>
      <c r="F16" s="27">
        <v>5376000</v>
      </c>
      <c r="G16" s="27">
        <f t="shared" si="2"/>
        <v>1078688</v>
      </c>
      <c r="H16" s="27">
        <v>6454688</v>
      </c>
      <c r="I16" s="25">
        <f t="shared" si="3"/>
        <v>-588335</v>
      </c>
      <c r="J16" s="28">
        <v>5866353</v>
      </c>
    </row>
    <row r="17" spans="1:10" x14ac:dyDescent="0.25">
      <c r="A17" s="29" t="s">
        <v>140</v>
      </c>
      <c r="B17" s="27">
        <v>0</v>
      </c>
      <c r="C17" s="27">
        <v>0</v>
      </c>
      <c r="D17" s="27">
        <v>0</v>
      </c>
      <c r="E17" s="27">
        <f t="shared" si="5"/>
        <v>0</v>
      </c>
      <c r="F17" s="27">
        <v>0</v>
      </c>
      <c r="G17" s="27">
        <f t="shared" si="2"/>
        <v>0</v>
      </c>
      <c r="H17" s="27">
        <v>0</v>
      </c>
      <c r="I17" s="25">
        <f t="shared" si="3"/>
        <v>0</v>
      </c>
      <c r="J17" s="28">
        <v>0</v>
      </c>
    </row>
    <row r="18" spans="1:10" ht="28.5" x14ac:dyDescent="0.25">
      <c r="A18" s="30" t="s">
        <v>141</v>
      </c>
      <c r="B18" s="25">
        <f>B19+B24+B25</f>
        <v>2056052600</v>
      </c>
      <c r="C18" s="25">
        <f t="shared" ref="C18:J18" si="8">C19+C24+C25</f>
        <v>-44622871.130000003</v>
      </c>
      <c r="D18" s="25">
        <f t="shared" si="8"/>
        <v>2011429728.8699999</v>
      </c>
      <c r="E18" s="25">
        <f t="shared" si="8"/>
        <v>151037912.36000001</v>
      </c>
      <c r="F18" s="25">
        <f t="shared" si="8"/>
        <v>2162467641.23</v>
      </c>
      <c r="G18" s="25">
        <f t="shared" si="8"/>
        <v>157706751.5</v>
      </c>
      <c r="H18" s="25">
        <f t="shared" si="8"/>
        <v>2320174392.73</v>
      </c>
      <c r="I18" s="25">
        <f t="shared" si="8"/>
        <v>396337441.27999997</v>
      </c>
      <c r="J18" s="25">
        <f t="shared" si="8"/>
        <v>2716511834.0100002</v>
      </c>
    </row>
    <row r="19" spans="1:10" ht="45" x14ac:dyDescent="0.25">
      <c r="A19" s="29" t="s">
        <v>142</v>
      </c>
      <c r="B19" s="27">
        <f>B20+B21+B22+B23</f>
        <v>2056052600</v>
      </c>
      <c r="C19" s="27">
        <f t="shared" ref="C19:J19" si="9">C20+C21+C22+C23</f>
        <v>47505400</v>
      </c>
      <c r="D19" s="27">
        <f t="shared" si="9"/>
        <v>2103558000</v>
      </c>
      <c r="E19" s="27">
        <f t="shared" si="9"/>
        <v>45076866.600000001</v>
      </c>
      <c r="F19" s="27">
        <f t="shared" si="9"/>
        <v>2148634866.5999999</v>
      </c>
      <c r="G19" s="27">
        <f t="shared" si="9"/>
        <v>153925762.97</v>
      </c>
      <c r="H19" s="27">
        <f t="shared" si="9"/>
        <v>2302560629.5700002</v>
      </c>
      <c r="I19" s="27">
        <f t="shared" si="9"/>
        <v>387480273.27999997</v>
      </c>
      <c r="J19" s="27">
        <f t="shared" si="9"/>
        <v>2690040902.8499999</v>
      </c>
    </row>
    <row r="20" spans="1:10" x14ac:dyDescent="0.25">
      <c r="A20" s="32" t="s">
        <v>116</v>
      </c>
      <c r="B20" s="33">
        <v>318314300</v>
      </c>
      <c r="C20" s="33">
        <f>D20-B20</f>
        <v>0</v>
      </c>
      <c r="D20" s="33">
        <v>318314300</v>
      </c>
      <c r="E20" s="27">
        <f t="shared" si="5"/>
        <v>0</v>
      </c>
      <c r="F20" s="33">
        <v>318314300</v>
      </c>
      <c r="G20" s="27">
        <f t="shared" si="2"/>
        <v>104636400</v>
      </c>
      <c r="H20" s="33">
        <v>422950700</v>
      </c>
      <c r="I20" s="25">
        <f t="shared" si="3"/>
        <v>42441400</v>
      </c>
      <c r="J20" s="34">
        <v>465392100</v>
      </c>
    </row>
    <row r="21" spans="1:10" x14ac:dyDescent="0.25">
      <c r="A21" s="32" t="s">
        <v>117</v>
      </c>
      <c r="B21" s="33">
        <v>520905800</v>
      </c>
      <c r="C21" s="33">
        <f t="shared" ref="C21:C23" si="10">D21-B21</f>
        <v>47105400</v>
      </c>
      <c r="D21" s="33">
        <v>568011200</v>
      </c>
      <c r="E21" s="27">
        <f t="shared" si="5"/>
        <v>45584093.600000001</v>
      </c>
      <c r="F21" s="33">
        <v>613595293.60000002</v>
      </c>
      <c r="G21" s="27">
        <f t="shared" si="2"/>
        <v>30318761.02</v>
      </c>
      <c r="H21" s="33">
        <v>643914054.62</v>
      </c>
      <c r="I21" s="25">
        <f t="shared" si="3"/>
        <v>255838400</v>
      </c>
      <c r="J21" s="34">
        <v>899752454.62</v>
      </c>
    </row>
    <row r="22" spans="1:10" x14ac:dyDescent="0.25">
      <c r="A22" s="32" t="s">
        <v>118</v>
      </c>
      <c r="B22" s="33">
        <v>1088115600</v>
      </c>
      <c r="C22" s="33">
        <f t="shared" si="10"/>
        <v>0</v>
      </c>
      <c r="D22" s="33">
        <v>1088115600</v>
      </c>
      <c r="E22" s="27">
        <f t="shared" si="5"/>
        <v>0</v>
      </c>
      <c r="F22" s="33">
        <v>1088115600</v>
      </c>
      <c r="G22" s="27">
        <f t="shared" si="2"/>
        <v>15798000</v>
      </c>
      <c r="H22" s="33">
        <v>1103913600</v>
      </c>
      <c r="I22" s="25">
        <f t="shared" si="3"/>
        <v>11812561</v>
      </c>
      <c r="J22" s="34">
        <v>1115726161</v>
      </c>
    </row>
    <row r="23" spans="1:10" ht="30" x14ac:dyDescent="0.25">
      <c r="A23" s="32" t="s">
        <v>119</v>
      </c>
      <c r="B23" s="33">
        <v>128716900</v>
      </c>
      <c r="C23" s="33">
        <f t="shared" si="10"/>
        <v>400000</v>
      </c>
      <c r="D23" s="33">
        <v>129116900</v>
      </c>
      <c r="E23" s="27">
        <f t="shared" si="5"/>
        <v>-507227</v>
      </c>
      <c r="F23" s="33">
        <v>128609673</v>
      </c>
      <c r="G23" s="27">
        <f t="shared" si="2"/>
        <v>3172601.95</v>
      </c>
      <c r="H23" s="33">
        <v>131782274.95</v>
      </c>
      <c r="I23" s="25">
        <f t="shared" si="3"/>
        <v>77387912.280000001</v>
      </c>
      <c r="J23" s="34">
        <v>209170187.22999999</v>
      </c>
    </row>
    <row r="24" spans="1:10" x14ac:dyDescent="0.25">
      <c r="A24" s="29" t="s">
        <v>143</v>
      </c>
      <c r="B24" s="27">
        <v>0</v>
      </c>
      <c r="C24" s="27">
        <f>D24-B24</f>
        <v>0</v>
      </c>
      <c r="D24" s="27">
        <v>0</v>
      </c>
      <c r="E24" s="27">
        <f t="shared" si="5"/>
        <v>17878800</v>
      </c>
      <c r="F24" s="27">
        <v>17878800</v>
      </c>
      <c r="G24" s="27">
        <f t="shared" si="2"/>
        <v>3722631</v>
      </c>
      <c r="H24" s="27">
        <v>21601431</v>
      </c>
      <c r="I24" s="25">
        <f t="shared" si="3"/>
        <v>8857168</v>
      </c>
      <c r="J24" s="28">
        <v>30458599</v>
      </c>
    </row>
    <row r="25" spans="1:10" ht="75" x14ac:dyDescent="0.25">
      <c r="A25" s="29" t="s">
        <v>144</v>
      </c>
      <c r="B25" s="27">
        <v>0</v>
      </c>
      <c r="C25" s="27">
        <f>D25-B25</f>
        <v>-92128271.129999995</v>
      </c>
      <c r="D25" s="27">
        <v>-92128271.129999995</v>
      </c>
      <c r="E25" s="27">
        <f t="shared" si="5"/>
        <v>88082245.760000005</v>
      </c>
      <c r="F25" s="27">
        <v>-4046025.37</v>
      </c>
      <c r="G25" s="27">
        <f t="shared" si="2"/>
        <v>58357.53</v>
      </c>
      <c r="H25" s="27">
        <v>-3987667.84</v>
      </c>
      <c r="I25" s="25">
        <f t="shared" si="3"/>
        <v>0</v>
      </c>
      <c r="J25" s="28">
        <v>-3987667.84</v>
      </c>
    </row>
    <row r="27" spans="1:10" x14ac:dyDescent="0.25">
      <c r="D27" s="35"/>
    </row>
  </sheetData>
  <mergeCells count="12">
    <mergeCell ref="A1:J1"/>
    <mergeCell ref="I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11811023622047245" right="0.11811023622047245" top="0.35433070866141736" bottom="0.35433070866141736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zoomScale="110" zoomScaleNormal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9" sqref="O9"/>
    </sheetView>
  </sheetViews>
  <sheetFormatPr defaultColWidth="8.85546875" defaultRowHeight="12.75" x14ac:dyDescent="0.2"/>
  <cols>
    <col min="1" max="1" width="27.42578125" style="1" customWidth="1"/>
    <col min="2" max="2" width="7.5703125" style="1" customWidth="1"/>
    <col min="3" max="3" width="16" style="1" customWidth="1"/>
    <col min="4" max="6" width="16.7109375" style="1" customWidth="1"/>
    <col min="7" max="11" width="16" style="1" customWidth="1"/>
    <col min="12" max="16384" width="8.85546875" style="1"/>
  </cols>
  <sheetData>
    <row r="1" spans="1:11" ht="24.6" customHeight="1" x14ac:dyDescent="0.2">
      <c r="A1" s="36" t="s">
        <v>125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">
      <c r="K2" s="16" t="s">
        <v>127</v>
      </c>
    </row>
    <row r="3" spans="1:11" ht="13.15" customHeight="1" x14ac:dyDescent="0.2">
      <c r="A3" s="42" t="s">
        <v>109</v>
      </c>
      <c r="B3" s="42" t="s">
        <v>115</v>
      </c>
      <c r="C3" s="42" t="s">
        <v>121</v>
      </c>
      <c r="D3" s="42" t="s">
        <v>145</v>
      </c>
      <c r="E3" s="44" t="s">
        <v>122</v>
      </c>
      <c r="F3" s="42" t="s">
        <v>145</v>
      </c>
      <c r="G3" s="44" t="s">
        <v>123</v>
      </c>
      <c r="H3" s="42" t="s">
        <v>145</v>
      </c>
      <c r="I3" s="44" t="s">
        <v>124</v>
      </c>
      <c r="J3" s="42" t="s">
        <v>145</v>
      </c>
      <c r="K3" s="44" t="s">
        <v>126</v>
      </c>
    </row>
    <row r="4" spans="1:11" ht="70.900000000000006" customHeight="1" x14ac:dyDescent="0.2">
      <c r="A4" s="43"/>
      <c r="B4" s="43"/>
      <c r="C4" s="46"/>
      <c r="D4" s="43"/>
      <c r="E4" s="45"/>
      <c r="F4" s="43"/>
      <c r="G4" s="45"/>
      <c r="H4" s="43"/>
      <c r="I4" s="45"/>
      <c r="J4" s="43"/>
      <c r="K4" s="45"/>
    </row>
    <row r="5" spans="1:11" ht="13.15" customHeight="1" x14ac:dyDescent="0.2">
      <c r="A5" s="15" t="s">
        <v>108</v>
      </c>
      <c r="B5" s="15" t="s">
        <v>107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</row>
    <row r="6" spans="1:11" ht="18" customHeight="1" x14ac:dyDescent="0.2">
      <c r="A6" s="13" t="s">
        <v>113</v>
      </c>
      <c r="B6" s="19"/>
      <c r="C6" s="20">
        <f>C7+C16+C20+C25+C32+C37+C39+C44+C47+C52+C55+C57+C59</f>
        <v>2700363200</v>
      </c>
      <c r="D6" s="20">
        <f t="shared" ref="D6:K6" si="0">D7+D16+D20+D25+D32+D37+D39+D44+D47+D52+D55+D57+D59</f>
        <v>129247116.61</v>
      </c>
      <c r="E6" s="20">
        <f t="shared" si="0"/>
        <v>2829610316.6100001</v>
      </c>
      <c r="F6" s="20">
        <f t="shared" si="0"/>
        <v>210201945.08000001</v>
      </c>
      <c r="G6" s="20">
        <f t="shared" si="0"/>
        <v>3039812261.6900001</v>
      </c>
      <c r="H6" s="20">
        <f t="shared" si="0"/>
        <v>222386732.40000001</v>
      </c>
      <c r="I6" s="20">
        <f t="shared" si="0"/>
        <v>3262198994.0900002</v>
      </c>
      <c r="J6" s="20">
        <f t="shared" si="0"/>
        <v>321353328.5</v>
      </c>
      <c r="K6" s="20">
        <f t="shared" si="0"/>
        <v>3583552322.5900002</v>
      </c>
    </row>
    <row r="7" spans="1:11" s="4" customFormat="1" ht="24" customHeight="1" x14ac:dyDescent="0.2">
      <c r="A7" s="3" t="s">
        <v>1</v>
      </c>
      <c r="B7" s="10" t="s">
        <v>41</v>
      </c>
      <c r="C7" s="18">
        <f>C9+C10+C11+C12+C13+C14+C15</f>
        <v>340081700</v>
      </c>
      <c r="D7" s="18">
        <f t="shared" ref="D7:K7" si="1">D9+D10+D11+D12+D13+D14+D15</f>
        <v>-4097969.36</v>
      </c>
      <c r="E7" s="18">
        <f t="shared" si="1"/>
        <v>335983730.63999999</v>
      </c>
      <c r="F7" s="18">
        <f t="shared" si="1"/>
        <v>-10359382.779999999</v>
      </c>
      <c r="G7" s="18">
        <f t="shared" si="1"/>
        <v>325624347.86000001</v>
      </c>
      <c r="H7" s="18">
        <f t="shared" si="1"/>
        <v>23896158.649999999</v>
      </c>
      <c r="I7" s="18">
        <f t="shared" si="1"/>
        <v>349520506.50999999</v>
      </c>
      <c r="J7" s="18">
        <f t="shared" si="1"/>
        <v>-11668640.99</v>
      </c>
      <c r="K7" s="18">
        <f t="shared" si="1"/>
        <v>337851865.51999998</v>
      </c>
    </row>
    <row r="8" spans="1:11" ht="80.25" hidden="1" customHeight="1" x14ac:dyDescent="0.2">
      <c r="A8" s="5" t="s">
        <v>40</v>
      </c>
      <c r="B8" s="11" t="s">
        <v>84</v>
      </c>
      <c r="C8" s="17"/>
      <c r="D8" s="17">
        <f t="shared" ref="D8:D48" si="2">E8-C8</f>
        <v>0</v>
      </c>
      <c r="E8" s="17"/>
      <c r="F8" s="17">
        <f t="shared" ref="F8:F48" si="3">G8-E8</f>
        <v>0</v>
      </c>
      <c r="G8" s="17"/>
      <c r="H8" s="17">
        <f t="shared" ref="H8:H48" si="4">I8-G8</f>
        <v>0</v>
      </c>
      <c r="I8" s="17"/>
      <c r="J8" s="18">
        <f t="shared" ref="J8:J48" si="5">K8-I8</f>
        <v>0</v>
      </c>
      <c r="K8" s="17"/>
    </row>
    <row r="9" spans="1:11" ht="54.6" customHeight="1" x14ac:dyDescent="0.2">
      <c r="A9" s="5" t="s">
        <v>2</v>
      </c>
      <c r="B9" s="11" t="s">
        <v>42</v>
      </c>
      <c r="C9" s="17">
        <v>6430000</v>
      </c>
      <c r="D9" s="17">
        <f t="shared" si="2"/>
        <v>0</v>
      </c>
      <c r="E9" s="17">
        <v>6430000</v>
      </c>
      <c r="F9" s="17">
        <f t="shared" si="3"/>
        <v>0</v>
      </c>
      <c r="G9" s="17">
        <v>6430000</v>
      </c>
      <c r="H9" s="17">
        <f t="shared" si="4"/>
        <v>0</v>
      </c>
      <c r="I9" s="17">
        <v>6430000</v>
      </c>
      <c r="J9" s="17">
        <f t="shared" si="5"/>
        <v>250070.97</v>
      </c>
      <c r="K9" s="17">
        <v>6680070.9699999997</v>
      </c>
    </row>
    <row r="10" spans="1:11" ht="80.25" customHeight="1" x14ac:dyDescent="0.2">
      <c r="A10" s="5" t="s">
        <v>3</v>
      </c>
      <c r="B10" s="11" t="s">
        <v>43</v>
      </c>
      <c r="C10" s="17">
        <v>75300</v>
      </c>
      <c r="D10" s="17">
        <f t="shared" si="2"/>
        <v>0</v>
      </c>
      <c r="E10" s="17">
        <v>75300</v>
      </c>
      <c r="F10" s="17">
        <f t="shared" si="3"/>
        <v>0</v>
      </c>
      <c r="G10" s="17">
        <v>75300</v>
      </c>
      <c r="H10" s="17">
        <f t="shared" si="4"/>
        <v>0</v>
      </c>
      <c r="I10" s="17">
        <v>75300</v>
      </c>
      <c r="J10" s="17">
        <f t="shared" si="5"/>
        <v>0</v>
      </c>
      <c r="K10" s="17">
        <v>75300</v>
      </c>
    </row>
    <row r="11" spans="1:11" ht="108" customHeight="1" x14ac:dyDescent="0.2">
      <c r="A11" s="5" t="s">
        <v>4</v>
      </c>
      <c r="B11" s="11" t="s">
        <v>44</v>
      </c>
      <c r="C11" s="17">
        <v>152646000</v>
      </c>
      <c r="D11" s="17">
        <f t="shared" si="2"/>
        <v>666200</v>
      </c>
      <c r="E11" s="17">
        <v>153312200</v>
      </c>
      <c r="F11" s="17">
        <f t="shared" si="3"/>
        <v>73320.679999999993</v>
      </c>
      <c r="G11" s="17">
        <v>153385520.68000001</v>
      </c>
      <c r="H11" s="17">
        <f t="shared" si="4"/>
        <v>-267181.25</v>
      </c>
      <c r="I11" s="17">
        <v>153118339.43000001</v>
      </c>
      <c r="J11" s="17">
        <f t="shared" si="5"/>
        <v>6840517.6799999997</v>
      </c>
      <c r="K11" s="17">
        <v>159958857.11000001</v>
      </c>
    </row>
    <row r="12" spans="1:11" ht="15" customHeight="1" x14ac:dyDescent="0.2">
      <c r="A12" s="5" t="s">
        <v>5</v>
      </c>
      <c r="B12" s="11" t="s">
        <v>45</v>
      </c>
      <c r="C12" s="17">
        <v>24800</v>
      </c>
      <c r="D12" s="17">
        <f t="shared" si="2"/>
        <v>0</v>
      </c>
      <c r="E12" s="17">
        <v>24800</v>
      </c>
      <c r="F12" s="17">
        <f t="shared" si="3"/>
        <v>0</v>
      </c>
      <c r="G12" s="17">
        <v>24800</v>
      </c>
      <c r="H12" s="17">
        <f t="shared" si="4"/>
        <v>0</v>
      </c>
      <c r="I12" s="17">
        <v>24800</v>
      </c>
      <c r="J12" s="17">
        <f t="shared" si="5"/>
        <v>0</v>
      </c>
      <c r="K12" s="17">
        <v>24800</v>
      </c>
    </row>
    <row r="13" spans="1:11" ht="68.25" customHeight="1" x14ac:dyDescent="0.2">
      <c r="A13" s="5" t="s">
        <v>6</v>
      </c>
      <c r="B13" s="11" t="s">
        <v>46</v>
      </c>
      <c r="C13" s="17">
        <v>42081000</v>
      </c>
      <c r="D13" s="17">
        <f t="shared" si="2"/>
        <v>0</v>
      </c>
      <c r="E13" s="17">
        <v>42081000</v>
      </c>
      <c r="F13" s="17">
        <f t="shared" si="3"/>
        <v>0</v>
      </c>
      <c r="G13" s="17">
        <v>42081000</v>
      </c>
      <c r="H13" s="17">
        <f t="shared" si="4"/>
        <v>-338700</v>
      </c>
      <c r="I13" s="17">
        <v>41742300</v>
      </c>
      <c r="J13" s="17">
        <f t="shared" si="5"/>
        <v>38063.699999999997</v>
      </c>
      <c r="K13" s="17">
        <v>41780363.700000003</v>
      </c>
    </row>
    <row r="14" spans="1:11" x14ac:dyDescent="0.2">
      <c r="A14" s="5" t="s">
        <v>8</v>
      </c>
      <c r="B14" s="11" t="s">
        <v>47</v>
      </c>
      <c r="C14" s="17">
        <v>500000</v>
      </c>
      <c r="D14" s="17">
        <f t="shared" si="2"/>
        <v>0</v>
      </c>
      <c r="E14" s="17">
        <v>500000</v>
      </c>
      <c r="F14" s="17">
        <f t="shared" si="3"/>
        <v>0</v>
      </c>
      <c r="G14" s="17">
        <v>500000</v>
      </c>
      <c r="H14" s="17">
        <f t="shared" si="4"/>
        <v>0</v>
      </c>
      <c r="I14" s="17">
        <v>500000</v>
      </c>
      <c r="J14" s="17">
        <f t="shared" si="5"/>
        <v>0</v>
      </c>
      <c r="K14" s="17">
        <v>500000</v>
      </c>
    </row>
    <row r="15" spans="1:11" ht="26.25" customHeight="1" x14ac:dyDescent="0.2">
      <c r="A15" s="5" t="s">
        <v>9</v>
      </c>
      <c r="B15" s="11" t="s">
        <v>87</v>
      </c>
      <c r="C15" s="17">
        <v>138324600</v>
      </c>
      <c r="D15" s="17">
        <f t="shared" si="2"/>
        <v>-4764169.3600000003</v>
      </c>
      <c r="E15" s="17">
        <v>133560430.64</v>
      </c>
      <c r="F15" s="17">
        <f t="shared" si="3"/>
        <v>-10432703.460000001</v>
      </c>
      <c r="G15" s="17">
        <v>123127727.18000001</v>
      </c>
      <c r="H15" s="17">
        <f t="shared" si="4"/>
        <v>24502039.899999999</v>
      </c>
      <c r="I15" s="17">
        <v>147629767.08000001</v>
      </c>
      <c r="J15" s="17">
        <f t="shared" si="5"/>
        <v>-18797293.34</v>
      </c>
      <c r="K15" s="17">
        <v>128832473.73999999</v>
      </c>
    </row>
    <row r="16" spans="1:11" s="4" customFormat="1" ht="15.75" customHeight="1" x14ac:dyDescent="0.2">
      <c r="A16" s="3" t="s">
        <v>10</v>
      </c>
      <c r="B16" s="10" t="s">
        <v>48</v>
      </c>
      <c r="C16" s="18">
        <f>C18</f>
        <v>1912000</v>
      </c>
      <c r="D16" s="18">
        <f t="shared" si="2"/>
        <v>0</v>
      </c>
      <c r="E16" s="18">
        <f t="shared" ref="E16:I16" si="6">E18</f>
        <v>1912000</v>
      </c>
      <c r="F16" s="18">
        <f t="shared" si="3"/>
        <v>0</v>
      </c>
      <c r="G16" s="18">
        <f t="shared" si="6"/>
        <v>1912000</v>
      </c>
      <c r="H16" s="18">
        <f t="shared" si="4"/>
        <v>0</v>
      </c>
      <c r="I16" s="18">
        <f t="shared" si="6"/>
        <v>1912000</v>
      </c>
      <c r="J16" s="18">
        <f t="shared" si="5"/>
        <v>0</v>
      </c>
      <c r="K16" s="18">
        <f>K18</f>
        <v>1912000</v>
      </c>
    </row>
    <row r="17" spans="1:11" ht="80.25" hidden="1" customHeight="1" x14ac:dyDescent="0.2">
      <c r="A17" s="5" t="s">
        <v>86</v>
      </c>
      <c r="B17" s="11" t="s">
        <v>85</v>
      </c>
      <c r="C17" s="17"/>
      <c r="D17" s="17">
        <f t="shared" si="2"/>
        <v>0</v>
      </c>
      <c r="E17" s="17"/>
      <c r="F17" s="17">
        <f t="shared" si="3"/>
        <v>0</v>
      </c>
      <c r="G17" s="17"/>
      <c r="H17" s="17">
        <f t="shared" si="4"/>
        <v>0</v>
      </c>
      <c r="I17" s="17"/>
      <c r="J17" s="18">
        <f t="shared" si="5"/>
        <v>0</v>
      </c>
      <c r="K17" s="17"/>
    </row>
    <row r="18" spans="1:11" ht="25.5" x14ac:dyDescent="0.2">
      <c r="A18" s="5" t="s">
        <v>11</v>
      </c>
      <c r="B18" s="11" t="s">
        <v>49</v>
      </c>
      <c r="C18" s="17">
        <v>1912000</v>
      </c>
      <c r="D18" s="17">
        <f t="shared" si="2"/>
        <v>0</v>
      </c>
      <c r="E18" s="17">
        <v>1912000</v>
      </c>
      <c r="F18" s="17">
        <f t="shared" si="3"/>
        <v>0</v>
      </c>
      <c r="G18" s="17">
        <v>1912000</v>
      </c>
      <c r="H18" s="17">
        <f t="shared" si="4"/>
        <v>0</v>
      </c>
      <c r="I18" s="17">
        <v>1912000</v>
      </c>
      <c r="J18" s="17">
        <f t="shared" si="5"/>
        <v>0</v>
      </c>
      <c r="K18" s="17">
        <v>1912000</v>
      </c>
    </row>
    <row r="19" spans="1:11" ht="30" hidden="1" customHeight="1" x14ac:dyDescent="0.2">
      <c r="A19" s="5" t="s">
        <v>83</v>
      </c>
      <c r="B19" s="11" t="s">
        <v>82</v>
      </c>
      <c r="C19" s="17"/>
      <c r="D19" s="17">
        <f t="shared" si="2"/>
        <v>0</v>
      </c>
      <c r="E19" s="17"/>
      <c r="F19" s="17">
        <f t="shared" si="3"/>
        <v>0</v>
      </c>
      <c r="G19" s="17"/>
      <c r="H19" s="17">
        <f t="shared" si="4"/>
        <v>0</v>
      </c>
      <c r="I19" s="17"/>
      <c r="J19" s="18">
        <f t="shared" si="5"/>
        <v>0</v>
      </c>
      <c r="K19" s="17"/>
    </row>
    <row r="20" spans="1:11" s="4" customFormat="1" ht="41.25" customHeight="1" x14ac:dyDescent="0.2">
      <c r="A20" s="3" t="s">
        <v>12</v>
      </c>
      <c r="B20" s="10" t="s">
        <v>50</v>
      </c>
      <c r="C20" s="18">
        <f>C21+C22+C23+C24</f>
        <v>20256000</v>
      </c>
      <c r="D20" s="18">
        <f t="shared" ref="D20:K20" si="7">D21+D22+D23+D24</f>
        <v>3178160</v>
      </c>
      <c r="E20" s="18">
        <f t="shared" si="7"/>
        <v>23434160</v>
      </c>
      <c r="F20" s="18">
        <f t="shared" si="7"/>
        <v>100000</v>
      </c>
      <c r="G20" s="18">
        <f t="shared" si="7"/>
        <v>23534160</v>
      </c>
      <c r="H20" s="18">
        <f t="shared" si="7"/>
        <v>914900</v>
      </c>
      <c r="I20" s="18">
        <f t="shared" si="7"/>
        <v>24449060</v>
      </c>
      <c r="J20" s="18">
        <f t="shared" si="7"/>
        <v>-600000</v>
      </c>
      <c r="K20" s="18">
        <f t="shared" si="7"/>
        <v>23849060</v>
      </c>
    </row>
    <row r="21" spans="1:11" ht="26.25" hidden="1" customHeight="1" x14ac:dyDescent="0.2">
      <c r="A21" s="5" t="s">
        <v>13</v>
      </c>
      <c r="B21" s="11" t="s">
        <v>51</v>
      </c>
      <c r="C21" s="17"/>
      <c r="D21" s="17">
        <f t="shared" si="2"/>
        <v>0</v>
      </c>
      <c r="E21" s="17"/>
      <c r="F21" s="17">
        <f t="shared" si="3"/>
        <v>0</v>
      </c>
      <c r="G21" s="17"/>
      <c r="H21" s="17">
        <f t="shared" si="4"/>
        <v>0</v>
      </c>
      <c r="I21" s="17"/>
      <c r="J21" s="18">
        <f t="shared" si="5"/>
        <v>0</v>
      </c>
      <c r="K21" s="17"/>
    </row>
    <row r="22" spans="1:11" ht="15" customHeight="1" x14ac:dyDescent="0.2">
      <c r="A22" s="5" t="s">
        <v>106</v>
      </c>
      <c r="B22" s="11" t="s">
        <v>105</v>
      </c>
      <c r="C22" s="17">
        <v>5549500</v>
      </c>
      <c r="D22" s="17">
        <f t="shared" si="2"/>
        <v>0</v>
      </c>
      <c r="E22" s="17">
        <v>5549500</v>
      </c>
      <c r="F22" s="17">
        <f t="shared" si="3"/>
        <v>0</v>
      </c>
      <c r="G22" s="17">
        <v>5549500</v>
      </c>
      <c r="H22" s="17">
        <f t="shared" si="4"/>
        <v>0</v>
      </c>
      <c r="I22" s="17">
        <v>5549500</v>
      </c>
      <c r="J22" s="17">
        <f t="shared" si="5"/>
        <v>0</v>
      </c>
      <c r="K22" s="17">
        <v>5549500</v>
      </c>
    </row>
    <row r="23" spans="1:11" ht="54.75" customHeight="1" x14ac:dyDescent="0.2">
      <c r="A23" s="5" t="s">
        <v>110</v>
      </c>
      <c r="B23" s="11" t="s">
        <v>52</v>
      </c>
      <c r="C23" s="17">
        <v>13492800</v>
      </c>
      <c r="D23" s="17">
        <f t="shared" si="2"/>
        <v>1485000</v>
      </c>
      <c r="E23" s="17">
        <v>14977800</v>
      </c>
      <c r="F23" s="17">
        <f t="shared" si="3"/>
        <v>100000</v>
      </c>
      <c r="G23" s="17">
        <v>15077800</v>
      </c>
      <c r="H23" s="17">
        <f t="shared" si="4"/>
        <v>0</v>
      </c>
      <c r="I23" s="17">
        <v>15077800</v>
      </c>
      <c r="J23" s="17">
        <f t="shared" si="5"/>
        <v>-600000</v>
      </c>
      <c r="K23" s="17">
        <v>14477800</v>
      </c>
    </row>
    <row r="24" spans="1:11" ht="51.75" customHeight="1" x14ac:dyDescent="0.2">
      <c r="A24" s="5" t="s">
        <v>14</v>
      </c>
      <c r="B24" s="11" t="s">
        <v>53</v>
      </c>
      <c r="C24" s="17">
        <v>1213700</v>
      </c>
      <c r="D24" s="17">
        <f t="shared" si="2"/>
        <v>1693160</v>
      </c>
      <c r="E24" s="17">
        <v>2906860</v>
      </c>
      <c r="F24" s="17">
        <f t="shared" si="3"/>
        <v>0</v>
      </c>
      <c r="G24" s="17">
        <v>2906860</v>
      </c>
      <c r="H24" s="17">
        <f t="shared" si="4"/>
        <v>914900</v>
      </c>
      <c r="I24" s="17">
        <v>3821760</v>
      </c>
      <c r="J24" s="17">
        <f t="shared" si="5"/>
        <v>0</v>
      </c>
      <c r="K24" s="17">
        <v>3821760</v>
      </c>
    </row>
    <row r="25" spans="1:11" s="4" customFormat="1" ht="16.5" customHeight="1" x14ac:dyDescent="0.2">
      <c r="A25" s="3" t="s">
        <v>15</v>
      </c>
      <c r="B25" s="10" t="s">
        <v>54</v>
      </c>
      <c r="C25" s="18">
        <f>SUM(C26:C31)</f>
        <v>171301800</v>
      </c>
      <c r="D25" s="18">
        <f t="shared" si="2"/>
        <v>14370955.300000001</v>
      </c>
      <c r="E25" s="18">
        <f>SUM(E26:E31)</f>
        <v>185672755.30000001</v>
      </c>
      <c r="F25" s="18">
        <f t="shared" si="3"/>
        <v>10923473</v>
      </c>
      <c r="G25" s="18">
        <f>SUM(G26:G31)</f>
        <v>196596228.30000001</v>
      </c>
      <c r="H25" s="18">
        <f t="shared" si="4"/>
        <v>20743409</v>
      </c>
      <c r="I25" s="18">
        <f>SUM(I26:I31)</f>
        <v>217339637.30000001</v>
      </c>
      <c r="J25" s="18">
        <f t="shared" si="5"/>
        <v>48791878.950000003</v>
      </c>
      <c r="K25" s="18">
        <f>SUM(K26:K31)</f>
        <v>266131516.25</v>
      </c>
    </row>
    <row r="26" spans="1:11" ht="16.5" customHeight="1" x14ac:dyDescent="0.2">
      <c r="A26" s="5" t="s">
        <v>16</v>
      </c>
      <c r="B26" s="11" t="s">
        <v>55</v>
      </c>
      <c r="C26" s="17">
        <v>9273000</v>
      </c>
      <c r="D26" s="17">
        <f t="shared" si="2"/>
        <v>0</v>
      </c>
      <c r="E26" s="17">
        <v>9273000</v>
      </c>
      <c r="F26" s="17">
        <f t="shared" si="3"/>
        <v>-557227</v>
      </c>
      <c r="G26" s="17">
        <v>8715773</v>
      </c>
      <c r="H26" s="17">
        <f t="shared" si="4"/>
        <v>-1254065</v>
      </c>
      <c r="I26" s="17">
        <v>7461708</v>
      </c>
      <c r="J26" s="17">
        <f t="shared" si="5"/>
        <v>-1103562</v>
      </c>
      <c r="K26" s="17">
        <v>6358146</v>
      </c>
    </row>
    <row r="27" spans="1:11" ht="25.5" x14ac:dyDescent="0.2">
      <c r="A27" s="5" t="s">
        <v>17</v>
      </c>
      <c r="B27" s="11" t="s">
        <v>56</v>
      </c>
      <c r="C27" s="17">
        <v>26063000</v>
      </c>
      <c r="D27" s="17">
        <f t="shared" si="2"/>
        <v>3835000</v>
      </c>
      <c r="E27" s="17">
        <v>29898000</v>
      </c>
      <c r="F27" s="17">
        <f t="shared" si="3"/>
        <v>2300000</v>
      </c>
      <c r="G27" s="17">
        <v>32198000</v>
      </c>
      <c r="H27" s="17">
        <f t="shared" si="4"/>
        <v>14643000</v>
      </c>
      <c r="I27" s="17">
        <v>46841000</v>
      </c>
      <c r="J27" s="17">
        <f t="shared" si="5"/>
        <v>3100000</v>
      </c>
      <c r="K27" s="17">
        <v>49941000</v>
      </c>
    </row>
    <row r="28" spans="1:11" ht="15.75" customHeight="1" x14ac:dyDescent="0.2">
      <c r="A28" s="5" t="s">
        <v>18</v>
      </c>
      <c r="B28" s="11" t="s">
        <v>57</v>
      </c>
      <c r="C28" s="17">
        <v>56396200</v>
      </c>
      <c r="D28" s="17">
        <f t="shared" si="2"/>
        <v>963817</v>
      </c>
      <c r="E28" s="17">
        <v>57360017</v>
      </c>
      <c r="F28" s="17">
        <f t="shared" si="3"/>
        <v>0</v>
      </c>
      <c r="G28" s="17">
        <v>57360017</v>
      </c>
      <c r="H28" s="17">
        <f t="shared" si="4"/>
        <v>272000</v>
      </c>
      <c r="I28" s="17">
        <v>57632017</v>
      </c>
      <c r="J28" s="17">
        <f t="shared" si="5"/>
        <v>-168439.87</v>
      </c>
      <c r="K28" s="17">
        <v>57463577.130000003</v>
      </c>
    </row>
    <row r="29" spans="1:11" ht="26.25" customHeight="1" x14ac:dyDescent="0.2">
      <c r="A29" s="5" t="s">
        <v>88</v>
      </c>
      <c r="B29" s="11" t="s">
        <v>58</v>
      </c>
      <c r="C29" s="17">
        <v>64166000</v>
      </c>
      <c r="D29" s="17">
        <f t="shared" si="2"/>
        <v>661938.30000000005</v>
      </c>
      <c r="E29" s="17">
        <v>64827938.299999997</v>
      </c>
      <c r="F29" s="17">
        <f t="shared" si="3"/>
        <v>0</v>
      </c>
      <c r="G29" s="17">
        <v>64827938.299999997</v>
      </c>
      <c r="H29" s="17">
        <f t="shared" si="4"/>
        <v>4038484</v>
      </c>
      <c r="I29" s="17">
        <v>68866422.299999997</v>
      </c>
      <c r="J29" s="17">
        <f t="shared" si="5"/>
        <v>34647970</v>
      </c>
      <c r="K29" s="17">
        <v>103514392.3</v>
      </c>
    </row>
    <row r="30" spans="1:11" ht="15.75" customHeight="1" x14ac:dyDescent="0.2">
      <c r="A30" s="5" t="s">
        <v>19</v>
      </c>
      <c r="B30" s="11" t="s">
        <v>59</v>
      </c>
      <c r="C30" s="17">
        <v>10122800</v>
      </c>
      <c r="D30" s="17">
        <f t="shared" si="2"/>
        <v>0</v>
      </c>
      <c r="E30" s="17">
        <v>10122800</v>
      </c>
      <c r="F30" s="17">
        <f t="shared" si="3"/>
        <v>91200</v>
      </c>
      <c r="G30" s="17">
        <v>10214000</v>
      </c>
      <c r="H30" s="17">
        <f t="shared" si="4"/>
        <v>543990</v>
      </c>
      <c r="I30" s="17">
        <v>10757990</v>
      </c>
      <c r="J30" s="17">
        <f t="shared" si="5"/>
        <v>85340</v>
      </c>
      <c r="K30" s="17">
        <v>10843330</v>
      </c>
    </row>
    <row r="31" spans="1:11" ht="26.25" customHeight="1" x14ac:dyDescent="0.2">
      <c r="A31" s="5" t="s">
        <v>20</v>
      </c>
      <c r="B31" s="11" t="s">
        <v>60</v>
      </c>
      <c r="C31" s="17">
        <v>5280800</v>
      </c>
      <c r="D31" s="17">
        <f t="shared" si="2"/>
        <v>8910200</v>
      </c>
      <c r="E31" s="17">
        <v>14191000</v>
      </c>
      <c r="F31" s="17">
        <f t="shared" si="3"/>
        <v>9089500</v>
      </c>
      <c r="G31" s="17">
        <v>23280500</v>
      </c>
      <c r="H31" s="17">
        <f t="shared" si="4"/>
        <v>2500000</v>
      </c>
      <c r="I31" s="17">
        <v>25780500</v>
      </c>
      <c r="J31" s="17">
        <f t="shared" si="5"/>
        <v>12230570.82</v>
      </c>
      <c r="K31" s="17">
        <v>38011070.82</v>
      </c>
    </row>
    <row r="32" spans="1:11" s="4" customFormat="1" ht="24.75" customHeight="1" x14ac:dyDescent="0.2">
      <c r="A32" s="3" t="s">
        <v>21</v>
      </c>
      <c r="B32" s="10" t="s">
        <v>61</v>
      </c>
      <c r="C32" s="18">
        <f>SUM(C33:C36)</f>
        <v>530292700</v>
      </c>
      <c r="D32" s="18">
        <f t="shared" si="2"/>
        <v>89307396</v>
      </c>
      <c r="E32" s="18">
        <f t="shared" ref="E32:I32" si="8">SUM(E33:E36)</f>
        <v>619600096</v>
      </c>
      <c r="F32" s="18">
        <f t="shared" si="3"/>
        <v>186609177.22999999</v>
      </c>
      <c r="G32" s="18">
        <f>SUM(G33:G36)</f>
        <v>806209273.23000002</v>
      </c>
      <c r="H32" s="18">
        <f t="shared" si="4"/>
        <v>87207623.900000006</v>
      </c>
      <c r="I32" s="18">
        <f t="shared" si="8"/>
        <v>893416897.13</v>
      </c>
      <c r="J32" s="18">
        <f t="shared" si="5"/>
        <v>266049674.28</v>
      </c>
      <c r="K32" s="18">
        <f>SUM(K33:K36)</f>
        <v>1159466571.4100001</v>
      </c>
    </row>
    <row r="33" spans="1:11" ht="16.5" customHeight="1" x14ac:dyDescent="0.2">
      <c r="A33" s="5" t="s">
        <v>22</v>
      </c>
      <c r="B33" s="11" t="s">
        <v>62</v>
      </c>
      <c r="C33" s="17">
        <v>322528100</v>
      </c>
      <c r="D33" s="17">
        <f t="shared" si="2"/>
        <v>10926421.9</v>
      </c>
      <c r="E33" s="17">
        <v>333454521.89999998</v>
      </c>
      <c r="F33" s="17">
        <f t="shared" si="3"/>
        <v>177177165.94999999</v>
      </c>
      <c r="G33" s="17">
        <v>510631687.85000002</v>
      </c>
      <c r="H33" s="17">
        <f t="shared" si="4"/>
        <v>27253040.120000001</v>
      </c>
      <c r="I33" s="17">
        <v>537884727.97000003</v>
      </c>
      <c r="J33" s="17">
        <f t="shared" si="5"/>
        <v>200033581.63</v>
      </c>
      <c r="K33" s="17">
        <v>737918309.60000002</v>
      </c>
    </row>
    <row r="34" spans="1:11" ht="17.25" customHeight="1" x14ac:dyDescent="0.2">
      <c r="A34" s="5" t="s">
        <v>23</v>
      </c>
      <c r="B34" s="11" t="s">
        <v>63</v>
      </c>
      <c r="C34" s="17">
        <v>132022200</v>
      </c>
      <c r="D34" s="17">
        <f t="shared" si="2"/>
        <v>41195200</v>
      </c>
      <c r="E34" s="17">
        <v>173217400</v>
      </c>
      <c r="F34" s="17">
        <f t="shared" si="3"/>
        <v>3532640.01</v>
      </c>
      <c r="G34" s="17">
        <v>176750040.00999999</v>
      </c>
      <c r="H34" s="17">
        <f t="shared" si="4"/>
        <v>11546178.439999999</v>
      </c>
      <c r="I34" s="17">
        <v>188296218.44999999</v>
      </c>
      <c r="J34" s="17">
        <f t="shared" si="5"/>
        <v>81778024.870000005</v>
      </c>
      <c r="K34" s="17">
        <v>270074243.31999999</v>
      </c>
    </row>
    <row r="35" spans="1:11" x14ac:dyDescent="0.2">
      <c r="A35" s="5" t="s">
        <v>112</v>
      </c>
      <c r="B35" s="11" t="s">
        <v>111</v>
      </c>
      <c r="C35" s="17">
        <v>75718500</v>
      </c>
      <c r="D35" s="17">
        <f t="shared" si="2"/>
        <v>37185774.100000001</v>
      </c>
      <c r="E35" s="17">
        <v>112904274.09999999</v>
      </c>
      <c r="F35" s="17">
        <f t="shared" si="3"/>
        <v>5000000.03</v>
      </c>
      <c r="G35" s="17">
        <v>117904274.13</v>
      </c>
      <c r="H35" s="17">
        <f t="shared" si="4"/>
        <v>48408405.340000004</v>
      </c>
      <c r="I35" s="17">
        <v>166312679.47</v>
      </c>
      <c r="J35" s="17">
        <f t="shared" si="5"/>
        <v>-14862560.98</v>
      </c>
      <c r="K35" s="17">
        <v>151450118.49000001</v>
      </c>
    </row>
    <row r="36" spans="1:11" ht="38.25" x14ac:dyDescent="0.2">
      <c r="A36" s="5" t="s">
        <v>24</v>
      </c>
      <c r="B36" s="11" t="s">
        <v>64</v>
      </c>
      <c r="C36" s="17">
        <v>23900</v>
      </c>
      <c r="D36" s="17">
        <f t="shared" si="2"/>
        <v>0</v>
      </c>
      <c r="E36" s="17">
        <v>23900</v>
      </c>
      <c r="F36" s="17">
        <f t="shared" si="3"/>
        <v>899371.24</v>
      </c>
      <c r="G36" s="17">
        <v>923271.24</v>
      </c>
      <c r="H36" s="17">
        <f t="shared" si="4"/>
        <v>0</v>
      </c>
      <c r="I36" s="17">
        <v>923271.24</v>
      </c>
      <c r="J36" s="17">
        <f t="shared" si="5"/>
        <v>-899371.24</v>
      </c>
      <c r="K36" s="17">
        <v>23900</v>
      </c>
    </row>
    <row r="37" spans="1:11" s="4" customFormat="1" ht="17.25" customHeight="1" x14ac:dyDescent="0.2">
      <c r="A37" s="3" t="s">
        <v>25</v>
      </c>
      <c r="B37" s="10" t="s">
        <v>65</v>
      </c>
      <c r="C37" s="18">
        <f>SUM(C38:C38)</f>
        <v>7221800</v>
      </c>
      <c r="D37" s="18">
        <f t="shared" si="2"/>
        <v>1691200</v>
      </c>
      <c r="E37" s="18">
        <f>SUM(E38:E38)</f>
        <v>8913000</v>
      </c>
      <c r="F37" s="18">
        <f t="shared" si="3"/>
        <v>54900</v>
      </c>
      <c r="G37" s="18">
        <f>SUM(G38:G38)</f>
        <v>8967900</v>
      </c>
      <c r="H37" s="18">
        <f t="shared" si="4"/>
        <v>15973382</v>
      </c>
      <c r="I37" s="18">
        <f>SUM(I38:I38)</f>
        <v>24941282</v>
      </c>
      <c r="J37" s="18">
        <f t="shared" si="5"/>
        <v>4221743.5199999996</v>
      </c>
      <c r="K37" s="18">
        <f>SUM(K38:K38)</f>
        <v>29163025.52</v>
      </c>
    </row>
    <row r="38" spans="1:11" ht="28.5" customHeight="1" x14ac:dyDescent="0.2">
      <c r="A38" s="5" t="s">
        <v>26</v>
      </c>
      <c r="B38" s="11" t="s">
        <v>66</v>
      </c>
      <c r="C38" s="17">
        <v>7221800</v>
      </c>
      <c r="D38" s="17">
        <f t="shared" si="2"/>
        <v>1691200</v>
      </c>
      <c r="E38" s="17">
        <v>8913000</v>
      </c>
      <c r="F38" s="17">
        <f t="shared" si="3"/>
        <v>54900</v>
      </c>
      <c r="G38" s="17">
        <v>8967900</v>
      </c>
      <c r="H38" s="17">
        <f t="shared" si="4"/>
        <v>15973382</v>
      </c>
      <c r="I38" s="17">
        <v>24941282</v>
      </c>
      <c r="J38" s="17">
        <f t="shared" si="5"/>
        <v>4221743.5199999996</v>
      </c>
      <c r="K38" s="17">
        <v>29163025.52</v>
      </c>
    </row>
    <row r="39" spans="1:11" s="4" customFormat="1" ht="16.5" customHeight="1" x14ac:dyDescent="0.2">
      <c r="A39" s="3" t="s">
        <v>27</v>
      </c>
      <c r="B39" s="10" t="s">
        <v>67</v>
      </c>
      <c r="C39" s="18">
        <f>SUM(C40:C43)</f>
        <v>1237376600</v>
      </c>
      <c r="D39" s="18">
        <f t="shared" si="2"/>
        <v>17430000.670000002</v>
      </c>
      <c r="E39" s="18">
        <f>SUM(E40:E43)</f>
        <v>1254806600.6700001</v>
      </c>
      <c r="F39" s="18">
        <f t="shared" si="3"/>
        <v>10609966.75</v>
      </c>
      <c r="G39" s="18">
        <f>SUM(G40:G43)</f>
        <v>1265416567.4200001</v>
      </c>
      <c r="H39" s="18">
        <f t="shared" si="4"/>
        <v>29431355.800000001</v>
      </c>
      <c r="I39" s="18">
        <f>SUM(I40:I43)</f>
        <v>1294847923.22</v>
      </c>
      <c r="J39" s="18">
        <f t="shared" si="5"/>
        <v>38027454.210000001</v>
      </c>
      <c r="K39" s="18">
        <f>SUM(K40:K43)</f>
        <v>1332875377.4300001</v>
      </c>
    </row>
    <row r="40" spans="1:11" ht="17.25" customHeight="1" x14ac:dyDescent="0.2">
      <c r="A40" s="5" t="s">
        <v>28</v>
      </c>
      <c r="B40" s="11" t="s">
        <v>68</v>
      </c>
      <c r="C40" s="17">
        <v>316255800</v>
      </c>
      <c r="D40" s="17">
        <f t="shared" si="2"/>
        <v>12848116</v>
      </c>
      <c r="E40" s="17">
        <v>329103916</v>
      </c>
      <c r="F40" s="17">
        <f t="shared" si="3"/>
        <v>5669823</v>
      </c>
      <c r="G40" s="17">
        <v>334773739</v>
      </c>
      <c r="H40" s="17">
        <f t="shared" si="4"/>
        <v>8003642.7599999998</v>
      </c>
      <c r="I40" s="17">
        <v>342777381.75999999</v>
      </c>
      <c r="J40" s="17">
        <f t="shared" si="5"/>
        <v>13700935.779999999</v>
      </c>
      <c r="K40" s="17">
        <v>356478317.54000002</v>
      </c>
    </row>
    <row r="41" spans="1:11" ht="17.25" customHeight="1" x14ac:dyDescent="0.2">
      <c r="A41" s="5" t="s">
        <v>29</v>
      </c>
      <c r="B41" s="11" t="s">
        <v>69</v>
      </c>
      <c r="C41" s="17">
        <v>826058400</v>
      </c>
      <c r="D41" s="17">
        <f t="shared" si="2"/>
        <v>807463</v>
      </c>
      <c r="E41" s="17">
        <v>826865863</v>
      </c>
      <c r="F41" s="17">
        <f t="shared" si="3"/>
        <v>1548874</v>
      </c>
      <c r="G41" s="17">
        <v>828414737</v>
      </c>
      <c r="H41" s="17">
        <f t="shared" si="4"/>
        <v>18804224.690000001</v>
      </c>
      <c r="I41" s="17">
        <v>847218961.69000006</v>
      </c>
      <c r="J41" s="17">
        <f t="shared" si="5"/>
        <v>-9962415.6999999993</v>
      </c>
      <c r="K41" s="17">
        <v>837256545.99000001</v>
      </c>
    </row>
    <row r="42" spans="1:11" ht="25.5" x14ac:dyDescent="0.2">
      <c r="A42" s="5" t="s">
        <v>30</v>
      </c>
      <c r="B42" s="11" t="s">
        <v>70</v>
      </c>
      <c r="C42" s="17">
        <v>37800800</v>
      </c>
      <c r="D42" s="17">
        <f t="shared" si="2"/>
        <v>3835654.64</v>
      </c>
      <c r="E42" s="17">
        <v>41636454.640000001</v>
      </c>
      <c r="F42" s="17">
        <f t="shared" si="3"/>
        <v>3406239.75</v>
      </c>
      <c r="G42" s="17">
        <v>45042694.390000001</v>
      </c>
      <c r="H42" s="17">
        <f t="shared" si="4"/>
        <v>1713208.09</v>
      </c>
      <c r="I42" s="17">
        <v>46755902.479999997</v>
      </c>
      <c r="J42" s="17">
        <f t="shared" si="5"/>
        <v>28733215.91</v>
      </c>
      <c r="K42" s="17">
        <v>75489118.390000001</v>
      </c>
    </row>
    <row r="43" spans="1:11" ht="25.5" x14ac:dyDescent="0.2">
      <c r="A43" s="5" t="s">
        <v>31</v>
      </c>
      <c r="B43" s="11" t="s">
        <v>71</v>
      </c>
      <c r="C43" s="17">
        <v>57261600</v>
      </c>
      <c r="D43" s="17">
        <f t="shared" si="2"/>
        <v>-61232.97</v>
      </c>
      <c r="E43" s="17">
        <v>57200367.030000001</v>
      </c>
      <c r="F43" s="17">
        <f t="shared" si="3"/>
        <v>-14970</v>
      </c>
      <c r="G43" s="17">
        <v>57185397.030000001</v>
      </c>
      <c r="H43" s="17">
        <f t="shared" si="4"/>
        <v>910280.26</v>
      </c>
      <c r="I43" s="17">
        <v>58095677.289999999</v>
      </c>
      <c r="J43" s="17">
        <f t="shared" si="5"/>
        <v>5555718.2199999997</v>
      </c>
      <c r="K43" s="17">
        <v>63651395.509999998</v>
      </c>
    </row>
    <row r="44" spans="1:11" s="4" customFormat="1" ht="17.25" customHeight="1" x14ac:dyDescent="0.2">
      <c r="A44" s="3" t="s">
        <v>89</v>
      </c>
      <c r="B44" s="10" t="s">
        <v>72</v>
      </c>
      <c r="C44" s="18">
        <f>SUM(C45:C46)</f>
        <v>97984100</v>
      </c>
      <c r="D44" s="18">
        <f t="shared" si="2"/>
        <v>1906000</v>
      </c>
      <c r="E44" s="18">
        <f>SUM(E45:E46)</f>
        <v>99890100</v>
      </c>
      <c r="F44" s="18">
        <f t="shared" si="3"/>
        <v>5057990</v>
      </c>
      <c r="G44" s="18">
        <f>SUM(G45:G46)</f>
        <v>104948090</v>
      </c>
      <c r="H44" s="18">
        <f t="shared" si="4"/>
        <v>10235175.07</v>
      </c>
      <c r="I44" s="18">
        <f>SUM(I45:I46)</f>
        <v>115183265.06999999</v>
      </c>
      <c r="J44" s="18">
        <f t="shared" si="5"/>
        <v>6729379.0999999996</v>
      </c>
      <c r="K44" s="18">
        <f>SUM(K45:K46)</f>
        <v>121912644.17</v>
      </c>
    </row>
    <row r="45" spans="1:11" ht="15.75" customHeight="1" x14ac:dyDescent="0.2">
      <c r="A45" s="5" t="s">
        <v>32</v>
      </c>
      <c r="B45" s="11" t="s">
        <v>73</v>
      </c>
      <c r="C45" s="17">
        <v>87493400</v>
      </c>
      <c r="D45" s="17">
        <f t="shared" si="2"/>
        <v>1906000</v>
      </c>
      <c r="E45" s="17">
        <v>89399400</v>
      </c>
      <c r="F45" s="17">
        <f t="shared" si="3"/>
        <v>5057990</v>
      </c>
      <c r="G45" s="17">
        <v>94457390</v>
      </c>
      <c r="H45" s="17">
        <f t="shared" si="4"/>
        <v>10235175.07</v>
      </c>
      <c r="I45" s="17">
        <v>104692565.06999999</v>
      </c>
      <c r="J45" s="17">
        <f t="shared" si="5"/>
        <v>7430929.0999999996</v>
      </c>
      <c r="K45" s="17">
        <v>112123494.17</v>
      </c>
    </row>
    <row r="46" spans="1:11" ht="26.25" customHeight="1" x14ac:dyDescent="0.2">
      <c r="A46" s="5" t="s">
        <v>91</v>
      </c>
      <c r="B46" s="11" t="s">
        <v>90</v>
      </c>
      <c r="C46" s="17">
        <v>10490700</v>
      </c>
      <c r="D46" s="17">
        <f t="shared" si="2"/>
        <v>0</v>
      </c>
      <c r="E46" s="17">
        <v>10490700</v>
      </c>
      <c r="F46" s="17">
        <f t="shared" si="3"/>
        <v>0</v>
      </c>
      <c r="G46" s="17">
        <v>10490700</v>
      </c>
      <c r="H46" s="17">
        <f t="shared" si="4"/>
        <v>0</v>
      </c>
      <c r="I46" s="17">
        <v>10490700</v>
      </c>
      <c r="J46" s="17">
        <f t="shared" si="5"/>
        <v>-701550</v>
      </c>
      <c r="K46" s="17">
        <v>9789150</v>
      </c>
    </row>
    <row r="47" spans="1:11" s="4" customFormat="1" ht="17.25" customHeight="1" x14ac:dyDescent="0.2">
      <c r="A47" s="3" t="s">
        <v>35</v>
      </c>
      <c r="B47" s="10" t="s">
        <v>74</v>
      </c>
      <c r="C47" s="18">
        <f>SUM(C48:C51)</f>
        <v>66610800</v>
      </c>
      <c r="D47" s="18">
        <f t="shared" si="2"/>
        <v>414000</v>
      </c>
      <c r="E47" s="18">
        <f>SUM(E48:E51)</f>
        <v>67024800</v>
      </c>
      <c r="F47" s="18">
        <f t="shared" si="3"/>
        <v>2584667.4700000002</v>
      </c>
      <c r="G47" s="18">
        <f>SUM(G48:G51)</f>
        <v>69609467.469999999</v>
      </c>
      <c r="H47" s="18">
        <f t="shared" si="4"/>
        <v>541691.78</v>
      </c>
      <c r="I47" s="18">
        <f>SUM(I48:I51)</f>
        <v>70151159.25</v>
      </c>
      <c r="J47" s="18">
        <f t="shared" si="5"/>
        <v>1908002</v>
      </c>
      <c r="K47" s="18">
        <f>SUM(K48:K51)</f>
        <v>72059161.25</v>
      </c>
    </row>
    <row r="48" spans="1:11" ht="16.899999999999999" customHeight="1" x14ac:dyDescent="0.2">
      <c r="A48" s="5" t="s">
        <v>36</v>
      </c>
      <c r="B48" s="11" t="s">
        <v>75</v>
      </c>
      <c r="C48" s="17">
        <v>2703000</v>
      </c>
      <c r="D48" s="17">
        <f t="shared" si="2"/>
        <v>0</v>
      </c>
      <c r="E48" s="17">
        <v>2703000</v>
      </c>
      <c r="F48" s="17">
        <f t="shared" si="3"/>
        <v>0</v>
      </c>
      <c r="G48" s="17">
        <v>2703000</v>
      </c>
      <c r="H48" s="17">
        <f t="shared" si="4"/>
        <v>172199.25</v>
      </c>
      <c r="I48" s="17">
        <v>2875199.25</v>
      </c>
      <c r="J48" s="17">
        <f t="shared" si="5"/>
        <v>40094</v>
      </c>
      <c r="K48" s="17">
        <v>2915293.25</v>
      </c>
    </row>
    <row r="49" spans="1:11" ht="27" customHeight="1" x14ac:dyDescent="0.2">
      <c r="A49" s="5" t="s">
        <v>37</v>
      </c>
      <c r="B49" s="11" t="s">
        <v>76</v>
      </c>
      <c r="C49" s="17">
        <v>6750600</v>
      </c>
      <c r="D49" s="17">
        <f t="shared" ref="D49:D61" si="9">E49-C49</f>
        <v>0</v>
      </c>
      <c r="E49" s="17">
        <v>6750600</v>
      </c>
      <c r="F49" s="17">
        <f t="shared" ref="F49:F61" si="10">G49-E49</f>
        <v>598480.47</v>
      </c>
      <c r="G49" s="17">
        <v>7349080.4699999997</v>
      </c>
      <c r="H49" s="17">
        <f t="shared" ref="H49:H61" si="11">I49-G49</f>
        <v>-193450.47</v>
      </c>
      <c r="I49" s="17">
        <v>7155630</v>
      </c>
      <c r="J49" s="17">
        <f t="shared" ref="J49:J61" si="12">K49-I49</f>
        <v>199500</v>
      </c>
      <c r="K49" s="17">
        <v>7355130</v>
      </c>
    </row>
    <row r="50" spans="1:11" ht="17.45" customHeight="1" x14ac:dyDescent="0.2">
      <c r="A50" s="5" t="s">
        <v>38</v>
      </c>
      <c r="B50" s="11" t="s">
        <v>77</v>
      </c>
      <c r="C50" s="17">
        <v>36392900</v>
      </c>
      <c r="D50" s="17">
        <f t="shared" si="9"/>
        <v>0</v>
      </c>
      <c r="E50" s="17">
        <v>36392900</v>
      </c>
      <c r="F50" s="17">
        <f t="shared" si="10"/>
        <v>1436187</v>
      </c>
      <c r="G50" s="17">
        <v>37829087</v>
      </c>
      <c r="H50" s="17">
        <f t="shared" si="11"/>
        <v>0</v>
      </c>
      <c r="I50" s="17">
        <v>37829087</v>
      </c>
      <c r="J50" s="17">
        <f t="shared" si="12"/>
        <v>1916461</v>
      </c>
      <c r="K50" s="17">
        <v>39745548</v>
      </c>
    </row>
    <row r="51" spans="1:11" ht="26.25" customHeight="1" x14ac:dyDescent="0.2">
      <c r="A51" s="5" t="s">
        <v>39</v>
      </c>
      <c r="B51" s="11" t="s">
        <v>78</v>
      </c>
      <c r="C51" s="17">
        <v>20764300</v>
      </c>
      <c r="D51" s="17">
        <f t="shared" si="9"/>
        <v>414000</v>
      </c>
      <c r="E51" s="17">
        <v>21178300</v>
      </c>
      <c r="F51" s="17">
        <f t="shared" si="10"/>
        <v>550000</v>
      </c>
      <c r="G51" s="17">
        <v>21728300</v>
      </c>
      <c r="H51" s="17">
        <f t="shared" si="11"/>
        <v>562943</v>
      </c>
      <c r="I51" s="17">
        <v>22291243</v>
      </c>
      <c r="J51" s="17">
        <f t="shared" si="12"/>
        <v>-248053</v>
      </c>
      <c r="K51" s="17">
        <v>22043190</v>
      </c>
    </row>
    <row r="52" spans="1:11" s="4" customFormat="1" ht="26.25" customHeight="1" x14ac:dyDescent="0.2">
      <c r="A52" s="3" t="s">
        <v>34</v>
      </c>
      <c r="B52" s="10" t="s">
        <v>79</v>
      </c>
      <c r="C52" s="18">
        <f>SUM(C53:C54)</f>
        <v>99924700</v>
      </c>
      <c r="D52" s="18">
        <f t="shared" si="9"/>
        <v>5047374</v>
      </c>
      <c r="E52" s="18">
        <f>SUM(E53:E54)</f>
        <v>104972074</v>
      </c>
      <c r="F52" s="18">
        <f t="shared" si="10"/>
        <v>3574119</v>
      </c>
      <c r="G52" s="18">
        <f>SUM(G53:G54)</f>
        <v>108546193</v>
      </c>
      <c r="H52" s="18">
        <f t="shared" si="11"/>
        <v>4944600.45</v>
      </c>
      <c r="I52" s="18">
        <f>SUM(I53:I54)</f>
        <v>113490793.45</v>
      </c>
      <c r="J52" s="18">
        <f t="shared" si="12"/>
        <v>-32745700.239999998</v>
      </c>
      <c r="K52" s="18">
        <f>SUM(K53:K54)</f>
        <v>80745093.209999993</v>
      </c>
    </row>
    <row r="53" spans="1:11" ht="17.25" customHeight="1" x14ac:dyDescent="0.2">
      <c r="A53" s="5" t="s">
        <v>92</v>
      </c>
      <c r="B53" s="11" t="s">
        <v>80</v>
      </c>
      <c r="C53" s="17">
        <v>96212400</v>
      </c>
      <c r="D53" s="17">
        <f t="shared" si="9"/>
        <v>5047374</v>
      </c>
      <c r="E53" s="17">
        <v>101259774</v>
      </c>
      <c r="F53" s="17">
        <f t="shared" si="10"/>
        <v>3514769</v>
      </c>
      <c r="G53" s="17">
        <v>104774543</v>
      </c>
      <c r="H53" s="17">
        <f t="shared" si="11"/>
        <v>5087560.45</v>
      </c>
      <c r="I53" s="17">
        <v>109862103.45</v>
      </c>
      <c r="J53" s="17">
        <f t="shared" si="12"/>
        <v>-33011158.239999998</v>
      </c>
      <c r="K53" s="17">
        <v>76850945.209999993</v>
      </c>
    </row>
    <row r="54" spans="1:11" ht="27.75" customHeight="1" x14ac:dyDescent="0.2">
      <c r="A54" s="5" t="s">
        <v>93</v>
      </c>
      <c r="B54" s="11" t="s">
        <v>81</v>
      </c>
      <c r="C54" s="17">
        <v>3712300</v>
      </c>
      <c r="D54" s="17">
        <f t="shared" si="9"/>
        <v>0</v>
      </c>
      <c r="E54" s="17">
        <v>3712300</v>
      </c>
      <c r="F54" s="17">
        <f t="shared" si="10"/>
        <v>59350</v>
      </c>
      <c r="G54" s="17">
        <v>3771650</v>
      </c>
      <c r="H54" s="17">
        <f t="shared" si="11"/>
        <v>-142960</v>
      </c>
      <c r="I54" s="17">
        <v>3628690</v>
      </c>
      <c r="J54" s="17">
        <f t="shared" si="12"/>
        <v>265458</v>
      </c>
      <c r="K54" s="17">
        <v>3894148</v>
      </c>
    </row>
    <row r="55" spans="1:11" s="4" customFormat="1" ht="25.5" customHeight="1" x14ac:dyDescent="0.2">
      <c r="A55" s="3" t="s">
        <v>94</v>
      </c>
      <c r="B55" s="10" t="s">
        <v>95</v>
      </c>
      <c r="C55" s="18">
        <f>SUM(C56:C56)</f>
        <v>16126700</v>
      </c>
      <c r="D55" s="18">
        <f t="shared" si="9"/>
        <v>0</v>
      </c>
      <c r="E55" s="18">
        <f>SUM(E56:E56)</f>
        <v>16126700</v>
      </c>
      <c r="F55" s="18">
        <f t="shared" si="10"/>
        <v>827400</v>
      </c>
      <c r="G55" s="18">
        <f>SUM(G56:G56)</f>
        <v>16954100</v>
      </c>
      <c r="H55" s="18">
        <f t="shared" si="11"/>
        <v>405247.59</v>
      </c>
      <c r="I55" s="18">
        <f>SUM(I56:I56)</f>
        <v>17359347.59</v>
      </c>
      <c r="J55" s="18">
        <f t="shared" si="12"/>
        <v>672669.93</v>
      </c>
      <c r="K55" s="18">
        <f>SUM(K56:K56)</f>
        <v>18032017.52</v>
      </c>
    </row>
    <row r="56" spans="1:11" ht="27.75" customHeight="1" x14ac:dyDescent="0.2">
      <c r="A56" s="5" t="s">
        <v>33</v>
      </c>
      <c r="B56" s="11" t="s">
        <v>96</v>
      </c>
      <c r="C56" s="17">
        <v>16126700</v>
      </c>
      <c r="D56" s="17">
        <f t="shared" si="9"/>
        <v>0</v>
      </c>
      <c r="E56" s="17">
        <v>16126700</v>
      </c>
      <c r="F56" s="17">
        <f t="shared" si="10"/>
        <v>827400</v>
      </c>
      <c r="G56" s="17">
        <v>16954100</v>
      </c>
      <c r="H56" s="17">
        <f t="shared" si="11"/>
        <v>405247.59</v>
      </c>
      <c r="I56" s="17">
        <v>17359347.59</v>
      </c>
      <c r="J56" s="17">
        <f t="shared" si="12"/>
        <v>672669.93</v>
      </c>
      <c r="K56" s="17">
        <v>18032017.52</v>
      </c>
    </row>
    <row r="57" spans="1:11" s="4" customFormat="1" ht="39.75" customHeight="1" x14ac:dyDescent="0.2">
      <c r="A57" s="3" t="s">
        <v>7</v>
      </c>
      <c r="B57" s="10" t="s">
        <v>0</v>
      </c>
      <c r="C57" s="18">
        <f t="shared" ref="C57:K57" si="13">SUM(C58)</f>
        <v>50000</v>
      </c>
      <c r="D57" s="18">
        <f t="shared" si="9"/>
        <v>0</v>
      </c>
      <c r="E57" s="18">
        <f t="shared" si="13"/>
        <v>50000</v>
      </c>
      <c r="F57" s="18">
        <f t="shared" si="10"/>
        <v>0</v>
      </c>
      <c r="G57" s="18">
        <f>SUM(G58)</f>
        <v>50000</v>
      </c>
      <c r="H57" s="18">
        <f t="shared" si="11"/>
        <v>0</v>
      </c>
      <c r="I57" s="18">
        <f t="shared" si="13"/>
        <v>50000</v>
      </c>
      <c r="J57" s="18">
        <f t="shared" si="12"/>
        <v>-33132.26</v>
      </c>
      <c r="K57" s="18">
        <f t="shared" si="13"/>
        <v>16867.740000000002</v>
      </c>
    </row>
    <row r="58" spans="1:11" ht="39.75" customHeight="1" x14ac:dyDescent="0.2">
      <c r="A58" s="5" t="s">
        <v>97</v>
      </c>
      <c r="B58" s="11" t="s">
        <v>98</v>
      </c>
      <c r="C58" s="17">
        <v>50000</v>
      </c>
      <c r="D58" s="17">
        <f t="shared" si="9"/>
        <v>0</v>
      </c>
      <c r="E58" s="17">
        <v>50000</v>
      </c>
      <c r="F58" s="17">
        <f t="shared" si="10"/>
        <v>0</v>
      </c>
      <c r="G58" s="17">
        <v>50000</v>
      </c>
      <c r="H58" s="17">
        <f t="shared" si="11"/>
        <v>0</v>
      </c>
      <c r="I58" s="17">
        <v>50000</v>
      </c>
      <c r="J58" s="17">
        <f t="shared" si="12"/>
        <v>-33132.26</v>
      </c>
      <c r="K58" s="17">
        <v>16867.740000000002</v>
      </c>
    </row>
    <row r="59" spans="1:11" s="4" customFormat="1" ht="66" customHeight="1" x14ac:dyDescent="0.2">
      <c r="A59" s="3" t="s">
        <v>99</v>
      </c>
      <c r="B59" s="10" t="s">
        <v>100</v>
      </c>
      <c r="C59" s="18">
        <f>SUM(C60:C61)</f>
        <v>111224300</v>
      </c>
      <c r="D59" s="18">
        <f t="shared" si="9"/>
        <v>0</v>
      </c>
      <c r="E59" s="18">
        <f>SUM(E60:E61)</f>
        <v>111224300</v>
      </c>
      <c r="F59" s="18">
        <f t="shared" si="10"/>
        <v>219634.41</v>
      </c>
      <c r="G59" s="18">
        <f>SUM(G60:G61)</f>
        <v>111443934.41</v>
      </c>
      <c r="H59" s="18">
        <f t="shared" si="11"/>
        <v>28093188.16</v>
      </c>
      <c r="I59" s="18">
        <f>SUM(I60:I61)</f>
        <v>139537122.56999999</v>
      </c>
      <c r="J59" s="18">
        <f t="shared" si="12"/>
        <v>0</v>
      </c>
      <c r="K59" s="18">
        <f>SUM(K60:K61)</f>
        <v>139537122.56999999</v>
      </c>
    </row>
    <row r="60" spans="1:11" ht="63.75" x14ac:dyDescent="0.2">
      <c r="A60" s="5" t="s">
        <v>104</v>
      </c>
      <c r="B60" s="11" t="s">
        <v>101</v>
      </c>
      <c r="C60" s="17">
        <v>92776800</v>
      </c>
      <c r="D60" s="17">
        <f t="shared" si="9"/>
        <v>0</v>
      </c>
      <c r="E60" s="17">
        <v>92776800</v>
      </c>
      <c r="F60" s="17">
        <f t="shared" si="10"/>
        <v>0</v>
      </c>
      <c r="G60" s="17">
        <v>92776800</v>
      </c>
      <c r="H60" s="17">
        <f t="shared" si="11"/>
        <v>0</v>
      </c>
      <c r="I60" s="17">
        <v>92776800</v>
      </c>
      <c r="J60" s="17">
        <f t="shared" si="12"/>
        <v>0</v>
      </c>
      <c r="K60" s="17">
        <v>92776800</v>
      </c>
    </row>
    <row r="61" spans="1:11" ht="35.25" customHeight="1" x14ac:dyDescent="0.2">
      <c r="A61" s="5" t="s">
        <v>103</v>
      </c>
      <c r="B61" s="11" t="s">
        <v>102</v>
      </c>
      <c r="C61" s="17">
        <v>18447500</v>
      </c>
      <c r="D61" s="17">
        <f t="shared" si="9"/>
        <v>0</v>
      </c>
      <c r="E61" s="17">
        <v>18447500</v>
      </c>
      <c r="F61" s="17">
        <f t="shared" si="10"/>
        <v>219634.41</v>
      </c>
      <c r="G61" s="17">
        <v>18667134.41</v>
      </c>
      <c r="H61" s="17">
        <f t="shared" si="11"/>
        <v>28093188.16</v>
      </c>
      <c r="I61" s="17">
        <v>46760322.57</v>
      </c>
      <c r="J61" s="17">
        <f t="shared" si="12"/>
        <v>0</v>
      </c>
      <c r="K61" s="17">
        <v>46760322.57</v>
      </c>
    </row>
    <row r="62" spans="1:11" s="4" customFormat="1" ht="26.25" customHeight="1" x14ac:dyDescent="0.2">
      <c r="A62" s="3" t="s">
        <v>120</v>
      </c>
      <c r="B62" s="10"/>
      <c r="C62" s="18">
        <f>Доходы!B5-Расходы!C6</f>
        <v>-27579300</v>
      </c>
      <c r="D62" s="18">
        <f>Доходы!C5-Расходы!D6</f>
        <v>-173869987.74000001</v>
      </c>
      <c r="E62" s="18">
        <f>Доходы!D5-Расходы!E6</f>
        <v>-201449287.74000001</v>
      </c>
      <c r="F62" s="18">
        <f>Доходы!E5-Расходы!F6</f>
        <v>0</v>
      </c>
      <c r="G62" s="18">
        <f>Доходы!F5-Расходы!G6</f>
        <v>-201449287.74000001</v>
      </c>
      <c r="H62" s="18">
        <f>Доходы!G5-Расходы!H6</f>
        <v>8157009.0999999996</v>
      </c>
      <c r="I62" s="18">
        <f>Доходы!H5-Расходы!I6</f>
        <v>-193292278.63999999</v>
      </c>
      <c r="J62" s="18">
        <f>Доходы!I5-Расходы!J6</f>
        <v>84845730.780000001</v>
      </c>
      <c r="K62" s="18">
        <f>Доходы!J5-Расходы!K6</f>
        <v>-108446547.86</v>
      </c>
    </row>
    <row r="63" spans="1:11" ht="32.25" customHeight="1" x14ac:dyDescent="0.2">
      <c r="A63" s="6"/>
      <c r="B63" s="7"/>
      <c r="C63" s="12"/>
      <c r="D63" s="12"/>
      <c r="E63" s="12"/>
      <c r="F63" s="12"/>
      <c r="G63" s="12"/>
      <c r="H63" s="12"/>
      <c r="I63" s="12"/>
      <c r="J63" s="12"/>
      <c r="K63" s="8"/>
    </row>
    <row r="64" spans="1:11" x14ac:dyDescent="0.2">
      <c r="C64" s="9"/>
      <c r="D64" s="9"/>
      <c r="E64" s="9"/>
      <c r="F64" s="9"/>
      <c r="G64" s="9"/>
      <c r="H64" s="9"/>
      <c r="I64" s="9"/>
      <c r="J64" s="9"/>
      <c r="K64" s="9"/>
    </row>
    <row r="67" s="2" customFormat="1" x14ac:dyDescent="0.2"/>
  </sheetData>
  <mergeCells count="12">
    <mergeCell ref="A1:K1"/>
    <mergeCell ref="A3:A4"/>
    <mergeCell ref="B3:B4"/>
    <mergeCell ref="K3:K4"/>
    <mergeCell ref="C3:C4"/>
    <mergeCell ref="G3:G4"/>
    <mergeCell ref="E3:E4"/>
    <mergeCell ref="I3:I4"/>
    <mergeCell ref="D3:D4"/>
    <mergeCell ref="F3:F4"/>
    <mergeCell ref="H3:H4"/>
    <mergeCell ref="J3:J4"/>
  </mergeCells>
  <pageMargins left="0.43307086614173229" right="0.23622047244094491" top="0.35433070866141736" bottom="0.35433070866141736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ShumilovaTN</cp:lastModifiedBy>
  <cp:lastPrinted>2017-11-22T11:24:11Z</cp:lastPrinted>
  <dcterms:created xsi:type="dcterms:W3CDTF">1999-06-18T11:49:53Z</dcterms:created>
  <dcterms:modified xsi:type="dcterms:W3CDTF">2017-04-25T06:49:42Z</dcterms:modified>
</cp:coreProperties>
</file>